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Պարամետրեր" sheetId="1" state="visible" r:id="rId3"/>
    <sheet name="Հաշվարկ" sheetId="2" state="visible" r:id="rId4"/>
    <sheet name="Բացատրություններ" sheetId="3" state="visible" r:id="rId5"/>
    <sheet name="Զգայունություն" sheetId="4" state="visible" r:id="rId6"/>
    <sheet name="Ծախսեր–թողարկում" sheetId="5" state="visible" r:id="rId7"/>
    <sheet name="Ծախսեր–թողարկում, մատրիցներ" sheetId="6" state="visible" r:id="rId8"/>
    <sheet name="Սկրիպտներ"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<sst xmlns="http://schemas.openxmlformats.org/spreadsheetml/2006/main" count="719" uniqueCount="445">
  <si>
    <t xml:space="preserve">Կոդ</t>
  </si>
  <si>
    <t xml:space="preserve">Պարամետր</t>
  </si>
  <si>
    <t xml:space="preserve">Հոռետես.</t>
  </si>
  <si>
    <t xml:space="preserve">Բազային</t>
  </si>
  <si>
    <t xml:space="preserve">Լավատես.</t>
  </si>
  <si>
    <t xml:space="preserve">Միավոր</t>
  </si>
  <si>
    <t xml:space="preserve">Աղբյուր / հիմնավորում</t>
  </si>
  <si>
    <t xml:space="preserve">GDP</t>
  </si>
  <si>
    <t xml:space="preserve">Հայաստանի ՀՆԱ 2025</t>
  </si>
  <si>
    <t xml:space="preserve">մլն $</t>
  </si>
  <si>
    <t xml:space="preserve">Արմստատ, «ՀՀ սոցիալ-տնտեսական վիճակը, 2026 թ. հունվար», աղյուսակ 1.1.2 (https://armstat.am/file/article/sv_01_26a_112.pdf; ռուսերեն տարբերակը՝ sv_01_26r_112.pdf). 2025 թ. ՀՆԱ-ն՝ 11 317,5 մլրդ դրամ, մեկ շնչի հաշվով՝ 3 666 540 դրամ, կամ $9 474։ Այստեղից ՀՆԱ-ն դոլարով ≈ 29,2 մլրդ (11 317,5 մլրդ դրամ ÷ 387 դրամ մեկ դոլարի դիմաց՝ Արմստատի վերահաշվարկում կիրառված փոխարժեքը). նույնքան է նաև ԵԱՏՄ զեկույցում</t>
  </si>
  <si>
    <t xml:space="preserve">trad_exp</t>
  </si>
  <si>
    <t xml:space="preserve">Ավանդական արտահանումը ԵԱՏՄ 2025</t>
  </si>
  <si>
    <t xml:space="preserve">Պետական եկամուտների կոմիտե. արտահանումը ԵԱՏՄ՝ 3 125, հանած 84–90 խմբերի տեխնիկան, թանկարժեք մետաղներն ու ոսկերչական իրերը</t>
  </si>
  <si>
    <t xml:space="preserve">trad_cut</t>
  </si>
  <si>
    <t xml:space="preserve">Ավանդական արտահանման անկում, 1–3 տարի</t>
  </si>
  <si>
    <t xml:space="preserve">մասնաբաժին</t>
  </si>
  <si>
    <t xml:space="preserve">Հոռետես. = ԵԱՏՄ զեկույց (39,6%). բազային/լավատես.՝ ենթադրություն. Անկախ պետությունների համագործակցության ազատ առևտրի գոտին պահպանվում է, մաքսատուրքեր չկան</t>
  </si>
  <si>
    <t xml:space="preserve">trad_lt</t>
  </si>
  <si>
    <t xml:space="preserve">Անկման մասնաբաժինը, որը պահպանվում է 10 տարի անց</t>
  </si>
  <si>
    <t xml:space="preserve">Ենթադրություն՝ Վրաստանի 2006–2013 թթ. նախադեպով (գինու/հանքային ջրի վերակողմնորոշում, PMCG)</t>
  </si>
  <si>
    <t xml:space="preserve">va_trad</t>
  </si>
  <si>
    <t xml:space="preserve">Ավելացված արժեքի մասնաբաժինը ավանդական արտահանման մեջ</t>
  </si>
  <si>
    <t xml:space="preserve">2025 թ. սինթետիկ «ծախսեր–թողարկում» աղյուսակ («Ծախսեր–թողարկում» թերթ). կապերի կառուցվածքը՝ Արմստատի 2006 թ. աղյուսակ, հանրագումարները՝ Արմստատ 2025 թ., Կենտրոնական բանկի վճարային հաշվեկշիռ, մաքսային տվյալներ։ Ամբողջական (ուղղակի և անուղղակի) ներքին ավելացված արժեքը արտահանման $1-ի հաշվով. կշիռները՝ արտահանումը ԵԱՏՄ առանց վերաարտահանման (2025 թ., մաքսային տարեկան տվյալներ՝ $1,52 մլրդ)։ Ստուգում՝ 0,675–0,757</t>
  </si>
  <si>
    <t xml:space="preserve">reexp_eaeu</t>
  </si>
  <si>
    <t xml:space="preserve">Վերաարտահանումը ԵԱՏՄ 2025</t>
  </si>
  <si>
    <t xml:space="preserve">Պետական եկամուտների կոմիտե. 84–90 խմբերի տեխնիկա (1 458) + թանկարժեք մետաղներ (99) + ոսկերչական իրեր (31). ԵԱՏՄ զեկույց՝ 1 598</t>
  </si>
  <si>
    <t xml:space="preserve">reexp_third</t>
  </si>
  <si>
    <t xml:space="preserve">Վերաարտահանումը երրորդ երկրներ 2025</t>
  </si>
  <si>
    <t xml:space="preserve">Պետական եկամուտների կոմիտե. թանկարժեք մետաղներ և քարեր (7102, 7103, 7106, 7108, 7110, 7112) ԵԱՏՄ-ից դուրս. ոսկերչական իրերը (1 081) ներառված չեն</t>
  </si>
  <si>
    <t xml:space="preserve">reexp_cut</t>
  </si>
  <si>
    <t xml:space="preserve">Վերաարտահանման անկում</t>
  </si>
  <si>
    <t xml:space="preserve">Հոռետես. ≈ զեկույց (91,6%). ենթադրություն</t>
  </si>
  <si>
    <t xml:space="preserve">reexp_cut_third</t>
  </si>
  <si>
    <t xml:space="preserve">Վերաարտահանման անկումը երրորդ երկրներ</t>
  </si>
  <si>
    <t xml:space="preserve">Ենթադրություն. նվազում է միայն այն, ինչը կապված է ռուսական հումքի/տարանցման հետ</t>
  </si>
  <si>
    <t xml:space="preserve">va_reexp</t>
  </si>
  <si>
    <t xml:space="preserve">Վերաարտահանման մարժա (ավելացված արժեք)</t>
  </si>
  <si>
    <t xml:space="preserve">Ենթադրություն. առևտրային մարժա. պաշտոնական գնահատական չի գտնվել</t>
  </si>
  <si>
    <t xml:space="preserve">svc_exp</t>
  </si>
  <si>
    <t xml:space="preserve">Ծառայությունների արտահանումը ԵԱՏՄ 2025</t>
  </si>
  <si>
    <t xml:space="preserve">ԵԱՏՄ զեկույց, էջ 31</t>
  </si>
  <si>
    <t xml:space="preserve">svc_cut</t>
  </si>
  <si>
    <t xml:space="preserve">Ծառայությունների արտահանման անկում, 1–3 տարի</t>
  </si>
  <si>
    <t xml:space="preserve">Հոռետես. = զեկույց (41,7%). Ռուսաստանի հետ առանց վիզայի ռեժիմը երկկողմ է, զբոսաշրջությունը պահպանվում է</t>
  </si>
  <si>
    <t xml:space="preserve">svc_lt</t>
  </si>
  <si>
    <t xml:space="preserve">Ծառայությունների անկման մասնաբաժինը 10 տարի անց</t>
  </si>
  <si>
    <t xml:space="preserve">Ենթադրություն</t>
  </si>
  <si>
    <t xml:space="preserve">va_svc</t>
  </si>
  <si>
    <t xml:space="preserve">Ավելացված արժեքի մասնաբաժինը ծառայությունների արտահանման մեջ</t>
  </si>
  <si>
    <t xml:space="preserve">2025 թ. սինթետիկ «ծախսեր–թողարկում» աղյուսակ («Ծախսեր–թողարկում» թերթ). կապերի կառուցվածքը՝ Արմստատի 2006 թ. աղյուսակ, հանրագումարները՝ Արմստատ 2025 թ., Կենտրոնական բանկի վճարային հաշվեկշիռ, մաքսային տվյալներ։ Խառնուրդ՝ ըստ 2025 թ. ծառայությունների արտահանման կառուցվածքի (Կենտրոնական բանկ). ճանապարհորդություններ, տրանսպորտ և ՏՏ, այլ։ Ստուգում՝ 0,68–0,76</t>
  </si>
  <si>
    <t xml:space="preserve">rem_core</t>
  </si>
  <si>
    <t xml:space="preserve">Փոխանցումների «միջուկը». ոչ առևտրային փոխանցումներ ԵԱՏՄ-ից 2025</t>
  </si>
  <si>
    <t xml:space="preserve">ՀՀ Կենտրոնական բանկ, ֆիզիկական անձանց փոխանցումները բանկերի միջոցով՝ ըստ երկրների. Ռուսաստան 568,7 + Ղազախստան 26,8 + Ղրղզստան 1,7 + Բելառուս 1,2</t>
  </si>
  <si>
    <t xml:space="preserve">rem_ex</t>
  </si>
  <si>
    <t xml:space="preserve">Ֆիզիկական անձանց առևտրային փոխանցումներ ԵԱՏՄ-ից 2025</t>
  </si>
  <si>
    <t xml:space="preserve">ՀՀ Կենտրոնական բանկ. ընդամենը ԵԱՏՄ-ից՝ 3 953,5, հանած ոչ առևտրայինը՝ 598,4. գործարքների վճարումներ, հիմնականում՝ վերաարտահանման</t>
  </si>
  <si>
    <t xml:space="preserve">rem_core_cut</t>
  </si>
  <si>
    <t xml:space="preserve">Փոխանցումների միջուկի անկում</t>
  </si>
  <si>
    <t xml:space="preserve">Արտոնագիրը Մոսկվայում՝ ~10 000 ռուբլի/ամիս (Fergana). Վրաստանի, Տաջիկստանի, Ուզբեկստանի նախադեպերը</t>
  </si>
  <si>
    <t xml:space="preserve">rem_ex_cut</t>
  </si>
  <si>
    <t xml:space="preserve">Այլ փոխանցումների անկում</t>
  </si>
  <si>
    <t xml:space="preserve">spend_core</t>
  </si>
  <si>
    <t xml:space="preserve">Միջուկի մասնաբաժինը, որն ուղղվում է սպառմանը</t>
  </si>
  <si>
    <t xml:space="preserve">spend_ex</t>
  </si>
  <si>
    <t xml:space="preserve">Առևտրային փոխանցումների մասնաբաժինը, որն ուղղվում է սպառմանը</t>
  </si>
  <si>
    <t xml:space="preserve">Ենթադրություն. սրանք գործարքների վճարումներ են, որոնք արդեն հաշվառված են վերաարտահանման ուղում. վերցնում ենք 5%՝ կրկնակի հաշվարկից խուսափելու համար</t>
  </si>
  <si>
    <t xml:space="preserve">dom</t>
  </si>
  <si>
    <t xml:space="preserve">Ներքին մասնաբաժինը սպառման մեջ</t>
  </si>
  <si>
    <t xml:space="preserve">2025 թ. սինթետիկ «ծախսեր–թողարկում» աղյուսակ («Ծախսեր–թողարկում» թերթ). կապերի կառուցվածքը՝ Արմստատի 2006 թ. աղյուսակ, հանրագումարները՝ Արմստատ 2025 թ., Կենտրոնական բանկի վճարային հաշվեկշիռ, մաքսային տվյալներ։ Ներքին ավելացված արժեքը տնային տնտեսությունների սպառման 1 դրամի հաշվով՝ հաշվի առնելով արտասահմանյան ճանապարհորդությունները որպես ուղղակի ներմուծում։ Ստուգում՝ 0,424–0,541</t>
  </si>
  <si>
    <t xml:space="preserve">gas_vol</t>
  </si>
  <si>
    <t xml:space="preserve">Գազի ներմուծում Ռուսաստանից</t>
  </si>
  <si>
    <t xml:space="preserve">մլրդ մ³</t>
  </si>
  <si>
    <t xml:space="preserve">Պետական եկամուտների կոմիտե 2025. 2 229,7 մլն մ³՝ $389,0 մլն արժողությամբ</t>
  </si>
  <si>
    <t xml:space="preserve">gas_p0</t>
  </si>
  <si>
    <t xml:space="preserve">Գազի ներկայիս գինը</t>
  </si>
  <si>
    <t xml:space="preserve">$/1000 մ³</t>
  </si>
  <si>
    <t xml:space="preserve">Պետական եկամուտների կոմիտե 2025. $389,0 մլն / 2 229,7 մլն մ³</t>
  </si>
  <si>
    <t xml:space="preserve">gas_p_st</t>
  </si>
  <si>
    <t xml:space="preserve">Գազի գինը, 1–3 տարի</t>
  </si>
  <si>
    <t xml:space="preserve">300 = ԵԱՏՄ զեկույց. 227 = 174,5 × 1,3 (30% արտահանման մաքսատուրքի վերականգնում)</t>
  </si>
  <si>
    <t xml:space="preserve">gas_p_lt</t>
  </si>
  <si>
    <t xml:space="preserve">Գազի գինը, 10 տարի</t>
  </si>
  <si>
    <t xml:space="preserve">200 = իրանական/ադրբեջանական գազ (Իրան՝ ~$180–185՝ 2019 թ. գնահատմամբ, JAMnews)</t>
  </si>
  <si>
    <t xml:space="preserve">imp_trad</t>
  </si>
  <si>
    <t xml:space="preserve">Ավանդական ներմուծումը ԵԱՏՄ-ից 2025</t>
  </si>
  <si>
    <t xml:space="preserve">Պետական եկամուտների կոմիտե. ներմուծումը ԵԱՏՄ-ից՝ 5 009, հանած 71-րդ խումբը (2 409) և 2711 գազը (489). ԵԱՏՄ զեկույց՝ 2 043</t>
  </si>
  <si>
    <t xml:space="preserve">imp_cost</t>
  </si>
  <si>
    <t xml:space="preserve">Ավանդական ներմուծման թանկացում</t>
  </si>
  <si>
    <t xml:space="preserve">Ենթադրություն. ոչ սակագնային ծախսեր սահմանին</t>
  </si>
  <si>
    <t xml:space="preserve">imp_lt</t>
  </si>
  <si>
    <t xml:space="preserve">Թանկացման մասնաբաժինը 10 տարի անց</t>
  </si>
  <si>
    <t xml:space="preserve">Ենթադրություն. մատակարարների փոխարինում</t>
  </si>
  <si>
    <t xml:space="preserve">tariff_lt</t>
  </si>
  <si>
    <t xml:space="preserve">Սեփական (ավելի ցածր) մաքսատուրքերից շահույթ</t>
  </si>
  <si>
    <t xml:space="preserve">մասնաբաժին ՀՆԱ-ում</t>
  </si>
  <si>
    <t xml:space="preserve">Համաշխարհային բանկ 2014. ԵԱՏՄ միասնական մաքսային սակագինը՝ 9,18%, Հայաստանինը՝ 3,1%</t>
  </si>
  <si>
    <t xml:space="preserve">risk_st</t>
  </si>
  <si>
    <t xml:space="preserve">Անորոշության և պատասխան միջոցների ցնցում, 1–3 տարի</t>
  </si>
  <si>
    <t xml:space="preserve">fdi_lt</t>
  </si>
  <si>
    <t xml:space="preserve">Խաղաղություն և ԵՄ-ի հետ մերձեցում. ներդրումների սցենարային մակարդակ</t>
  </si>
  <si>
    <t xml:space="preserve">GCSP 2023. FDI +20% → պոտենցիալ ՀՆԱ-ի +5–6%. իջեցված է՝ 2 և 4b ուղիները չկրկնելու համար</t>
  </si>
  <si>
    <t xml:space="preserve">exp_tr</t>
  </si>
  <si>
    <t xml:space="preserve">Արտահանում Թուրքիա (պոտենցիալ)</t>
  </si>
  <si>
    <t xml:space="preserve">GCSP 2023. տարեկան $200–250 մլն</t>
  </si>
  <si>
    <t xml:space="preserve">aze_sh</t>
  </si>
  <si>
    <t xml:space="preserve">Արտահանում Ադրբեջան, մասնաբաժինն արտահանման մեջ</t>
  </si>
  <si>
    <t xml:space="preserve">GCSP 2023: 2–3%</t>
  </si>
  <si>
    <t xml:space="preserve">exp_tot</t>
  </si>
  <si>
    <t xml:space="preserve">Ապրանքների արտահանումը 2025</t>
  </si>
  <si>
    <t xml:space="preserve">Արմստատ, «ՀՀ սոցիալ-տնտեսական վիճակը, 2025 թ. հունվար–դեկտեմբեր», բաժին 4.1.1. արտահանումը FOB՝ 8 395,4 մլն $ (https://armstat.am/file/article/sv_12_25e_411.pdf)։ Էներգակիրների վերաբերյալ տվյալները Արմստատը ստանում է Տարածքային կառավարման և ենթակառուցվածքների նախարարությունից և էներգետիկ ընկերություններից, այլ ոչ թե հայտարարագրերից, ինչը, հավանաբար, բացատրում է Պետական եկամուտների կոմիտեի՝ ըստ ապրանքների հանրագումարից (8 293,4 մլն $) տարբերությունը</t>
  </si>
  <si>
    <t xml:space="preserve">net_new</t>
  </si>
  <si>
    <t xml:space="preserve">Իրապես նոր արտահանման մասնաբաժինը</t>
  </si>
  <si>
    <t xml:space="preserve">Ենթադրություն. մնացածը շուկաների փոխարկում է</t>
  </si>
  <si>
    <t xml:space="preserve">va_new</t>
  </si>
  <si>
    <t xml:space="preserve">Ավելացված արժեքի մասնաբաժինը նոր արտահանման մեջ</t>
  </si>
  <si>
    <t xml:space="preserve">ramp</t>
  </si>
  <si>
    <t xml:space="preserve">Սահմանների էֆեկտի ձեռք բերված մասնաբաժինը 1–3 տարում</t>
  </si>
  <si>
    <t xml:space="preserve">transp</t>
  </si>
  <si>
    <t xml:space="preserve">Տրանսպորտային խնայողություն</t>
  </si>
  <si>
    <t xml:space="preserve">մլն $/տարի</t>
  </si>
  <si>
    <t xml:space="preserve">GCSP. ≥$38 մլն (անցում երկաթուղու). Համաշխարհային բանկ 2000. փոխադրման գնի −30–50%</t>
  </si>
  <si>
    <t xml:space="preserve">turk_imp</t>
  </si>
  <si>
    <t xml:space="preserve">Ներմուծում Թուրքիայից (պոտենցիալ)</t>
  </si>
  <si>
    <t xml:space="preserve">GCSP 2023. $550–650 մլն</t>
  </si>
  <si>
    <t xml:space="preserve">turk_sav</t>
  </si>
  <si>
    <t xml:space="preserve">Թուրքական ներմուծման էժանացում</t>
  </si>
  <si>
    <t xml:space="preserve">Ենթադրություն. ուղիղ ճանապարհ՝ Վրաստանի փոխարեն</t>
  </si>
  <si>
    <t xml:space="preserve">tripp_st</t>
  </si>
  <si>
    <t xml:space="preserve">ԹՐԻՓՓ. շինարարություն (տեղական մասնաբաժին), 1–3 տարի</t>
  </si>
  <si>
    <t xml:space="preserve">Երկաթուղի՝ $250–400 մլն (Carnegie). տեղական մասնաբաժնի վերաբերյալ՝ ենթադրություն</t>
  </si>
  <si>
    <t xml:space="preserve">tripp_lt</t>
  </si>
  <si>
    <t xml:space="preserve">ԹՐԻՓՓ. տարանցում Հայաստանի համար, 10 տարի</t>
  </si>
  <si>
    <t xml:space="preserve">Մեր հաշվարկը. 5 մլն տ × 43 կմ × ~$0,04 տ·կմ ≈ $8,6 մլն հասույթ (սակագինը՝ ըստ International Alert 2014)</t>
  </si>
  <si>
    <t xml:space="preserve">eu_fin</t>
  </si>
  <si>
    <t xml:space="preserve">ԵՄ և միջազգային ֆինանսական կառույցների լրացուցիչ ֆինանսավորում (ներդրումը ՀՆԱ-ում), 1–3 տարի</t>
  </si>
  <si>
    <t xml:space="preserve">Վերակառուցման և զարգացման եվրոպական բանկ՝ €426 մլն 2025 թ., Global Gateway՝ €2,5 մլրդ. ծրագիր՝ €270 մլն</t>
  </si>
  <si>
    <t xml:space="preserve">dcfta</t>
  </si>
  <si>
    <t xml:space="preserve">DCFTA-ին նման ռեժիմ, 10 տարի</t>
  </si>
  <si>
    <t xml:space="preserve">Ex-post. Վրաստան +0,04%, Մոլդովա +0,49%. ex-ante Ecorys-CASE 2013 (+2,3%)՝ պոտենցիալ, ոչ թե կանխատեսում</t>
  </si>
  <si>
    <t xml:space="preserve">eu_dom</t>
  </si>
  <si>
    <t xml:space="preserve">Ներքին ծախսերի մասնաբաժինը ԵՄ/միջազգային ֆինանսական կառույցների ֆինանսավորման մեջ</t>
  </si>
  <si>
    <t xml:space="preserve">Ենթադրություն. մնացածը սարքավորումների ներմուծում է</t>
  </si>
  <si>
    <t xml:space="preserve">mult</t>
  </si>
  <si>
    <t xml:space="preserve">Երկրորդ փուլի բազմարկիչ</t>
  </si>
  <si>
    <t xml:space="preserve">անգամ</t>
  </si>
  <si>
    <t xml:space="preserve">2025 թ. սինթետիկ «ծախսեր–թողարկում» աղյուսակ («Ծախսեր–թողարկում» թերթ). կապերի կառուցվածքը՝ Արմստատի 2006 թ. աղյուսակ, հանրագումարները՝ Արմստատ 2025 թ., Կենտրոնական բանկի վճարային հաշվեկշիռ, մաքսային տվյալներ։ Ինդուկցված բազմարկիչ՝ 1/(1 − α × 0,480), α = սպառում / երկրի տնօրինվող եկամուտ (0,734) × (1 − բյուջեի եկամուտներ / ՀՆԱ, 0,254) = 0,547։ Վերին գնահատական. հաշվի չի առնում Կենտրոնական բանկի և փոխարժեքի արձագանքը։ Ստուգում՝ 1,0–1,53</t>
  </si>
  <si>
    <t xml:space="preserve">ir_sh_st</t>
  </si>
  <si>
    <t xml:space="preserve">Իրանական գազի ուղիղ գնում. ռուսականի փոխարինման մասնաբաժինը, 1–3 տարի</t>
  </si>
  <si>
    <t xml:space="preserve">Ենթադրություն։ Այժմ Իրանից ստացվում է 0,48 մլրդ մ³՝ «գազ էլեկտրաէներգիայի դիմաց» փոխանակմամբ (Պետական եկամուտների կոմիտե, 2025). ուղիղ գնումը սահմանափակված է Իրանի դեմ ԱՄՆ պատժամիջոցներով և Իրանում ձմեռային գազի պակասուրդով</t>
  </si>
  <si>
    <t xml:space="preserve">ir_sh_lt</t>
  </si>
  <si>
    <t xml:space="preserve">Իրանական գազի ուղիղ գնում. մասնաբաժին, 10 տարի</t>
  </si>
  <si>
    <t xml:space="preserve">ir_p</t>
  </si>
  <si>
    <t xml:space="preserve">Իրանական գազի գինը ուղիղ գնման դեպքում</t>
  </si>
  <si>
    <t xml:space="preserve">169 = իրանական գազի մաքսային արժեքը 2025 թ. ($80,8 մլն / 477,1 մլն մ³, Պետական եկամուտների կոմիտե). 262 = ադրբեջանական գազի գինը Թուրքիայի համար. 215՝ միջինը։ Գնում ենք միայն այն դեպքում, եթե ռուսականից էժան է</t>
  </si>
  <si>
    <t xml:space="preserve">az_sh_lt</t>
  </si>
  <si>
    <t xml:space="preserve">Ադրբեջանական գազը հասանելի է (հնարավոր մատակարարումների մասնաբաժին), 10 տարի</t>
  </si>
  <si>
    <t xml:space="preserve">0՝ հոռետեսական տարբերակում. խաղաղության պայմանագիր չկա։ Անհրաժեշտ են խաղաղություն և ցանցերի միացում (Վրաստանի միջոցով կամ խորհրդային միացման վերականգնմամբ). 1–3 տարում՝ 0 բոլոր տարբերակներում</t>
  </si>
  <si>
    <t xml:space="preserve">az_p</t>
  </si>
  <si>
    <t xml:space="preserve">Ադրբեջանական գազի գինը</t>
  </si>
  <si>
    <t xml:space="preserve">262 = Ադրբեջանի արտահանումը Թուրքիա, 2026 թ. հունվար–հուլիս. $1,478 մլրդ / 5,648 մլրդ մ³ (Ադրբեջանի վիճակագրության պետական կոմիտե՝ Trend-ի միջոցով)։ Վերևից սահմանափակում է ռուսական գազի գինը</t>
  </si>
  <si>
    <t xml:space="preserve">tripp_gv</t>
  </si>
  <si>
    <t xml:space="preserve">ԹՐԻՓՓ. գազի տարանցում Նախիջևան</t>
  </si>
  <si>
    <t xml:space="preserve">մլրդ մ³/տարի</t>
  </si>
  <si>
    <t xml:space="preserve">0,73 = Իգդիր–Նախիջևան գազատարի հզորությունը (օրական 2 մլն մ³, Թուրքիայի էներգետիկայի նախարարություն, 2025)՝ վերին սահման. Հայաստանով տարանցումը մրցակցում է դրա հետ</t>
  </si>
  <si>
    <t xml:space="preserve">tripp_fee</t>
  </si>
  <si>
    <t xml:space="preserve">ԹՐԻՓՓ. տարանցման վճար գազով</t>
  </si>
  <si>
    <t xml:space="preserve">ծավալի մասնաբաժին</t>
  </si>
  <si>
    <t xml:space="preserve">Ինչպես Վրաստանի դեպքում Հարավկովկասյան գազատարով. տարանցիկ գազի 5% (Արժույթի միջազգային հիմնադրամ, աշխատանքային փաստաթուղթ 04/209)</t>
  </si>
  <si>
    <t xml:space="preserve">Ալիք</t>
  </si>
  <si>
    <t xml:space="preserve">Հոռետես. 1–3 տարի</t>
  </si>
  <si>
    <t xml:space="preserve">Բազային 1–3 տարի</t>
  </si>
  <si>
    <t xml:space="preserve">Լավատես. 1–3 տարի</t>
  </si>
  <si>
    <t xml:space="preserve">Հոռետես. 10 տարի</t>
  </si>
  <si>
    <t xml:space="preserve">Բազային 10 տարի</t>
  </si>
  <si>
    <t xml:space="preserve">Լավատես. 10 տարի</t>
  </si>
  <si>
    <t xml:space="preserve">Բանաձև (բառերով)</t>
  </si>
  <si>
    <t xml:space="preserve">1a Ավանդական արտահանումը ԵԱՏՄ</t>
  </si>
  <si>
    <t xml:space="preserve">արտահանում × անկում × ավելացված արժեքի մասնաբաժին</t>
  </si>
  <si>
    <t xml:space="preserve">1b Վերաարտահանում (մարժա)</t>
  </si>
  <si>
    <t xml:space="preserve">(վերաարտահանում ԵԱՏՄ × անկում + երրորդ երկրներ × անկում) × մարժա</t>
  </si>
  <si>
    <t xml:space="preserve">1c Ծառայությունների արտահանումը ԵԱՏՄ</t>
  </si>
  <si>
    <t xml:space="preserve">ծառայությունների արտահանում × անկում × ավելացված արժեքի մասնաբաժին</t>
  </si>
  <si>
    <t xml:space="preserve">1d Դրամական փոխանցումներ</t>
  </si>
  <si>
    <t xml:space="preserve">(միջուկ×անկում×սպառում + այլ×անկում×սպառում) × ներքին մասնաբաժին</t>
  </si>
  <si>
    <t xml:space="preserve">1e Գազ Ռուսաստանից (գին)</t>
  </si>
  <si>
    <t xml:space="preserve">Δգին × ծավալ × (1 − իրանական գազի մասնաբաժին)</t>
  </si>
  <si>
    <t xml:space="preserve">1e2 Իրանական գազի ուղիղ գնում</t>
  </si>
  <si>
    <t xml:space="preserve">(Իրանի գին − ներկայիս) × ծավալ × մասնաբաժին. միայն եթե ռուսականից էժան է</t>
  </si>
  <si>
    <t xml:space="preserve">1e3 Ադրբեջանական գազ (գնի առաստաղ)</t>
  </si>
  <si>
    <t xml:space="preserve">(Ռուսաստանի գին − առաստաղ) × ծավալ. առաստաղ = ադրբեջանական գազի գինը, եթե այն հասանելի է</t>
  </si>
  <si>
    <t xml:space="preserve">1e4 Գազ ԹՐԻՓՓ-ով տարանցման դիմաց</t>
  </si>
  <si>
    <t xml:space="preserve">տարանցում × 5% × գին (գազ, որը պետք չէ գնել)</t>
  </si>
  <si>
    <t xml:space="preserve">1f ԵԱՏՄ-ից ներմուծման թանկացում</t>
  </si>
  <si>
    <t xml:space="preserve">ներմուծում × թանկացում</t>
  </si>
  <si>
    <t xml:space="preserve">1g Սեփական մաքսատուրքեր՝ ԵԱՏՄ միասնական մաքսային սակագնի փոխարեն</t>
  </si>
  <si>
    <t xml:space="preserve">մասնաբաժին ՀՆԱ-ում × ՀՆԱ</t>
  </si>
  <si>
    <t xml:space="preserve">1h Ռիսկեր (1–3 տարի) / խաղաղություն և ԵՄ-ի հետ մերձեցում (10 տարի)</t>
  </si>
  <si>
    <t xml:space="preserve">2a Նոր արտահանում Թուրքիա և Ադրբեջան</t>
  </si>
  <si>
    <t xml:space="preserve">(Թուրքիա + մասնաբաժին×արտահանում) × նորույթ × ավելացված արժեք [× ձեռքբերում]</t>
  </si>
  <si>
    <t xml:space="preserve">2b Տրանսպորտային խնայողություն</t>
  </si>
  <si>
    <t xml:space="preserve">խնայողություն [× ձեռքբերում]</t>
  </si>
  <si>
    <t xml:space="preserve">2c Ավելի էժան ներմուծում Թուրքիայից</t>
  </si>
  <si>
    <t xml:space="preserve">ներմուծում × էժանացում [× ձեռքբերում]</t>
  </si>
  <si>
    <t xml:space="preserve">3 TRIPP</t>
  </si>
  <si>
    <t xml:space="preserve">շինարարություն / տարանցում</t>
  </si>
  <si>
    <t xml:space="preserve">4a ԵՄ և միջազգային ֆինանսական կառույցների ֆինանսավորում</t>
  </si>
  <si>
    <t xml:space="preserve">ֆինանսավորում × ներքին մասնաբաժին</t>
  </si>
  <si>
    <t xml:space="preserve">4b DCFTA-ին նման ռեժիմ</t>
  </si>
  <si>
    <t xml:space="preserve">Երկրորդ փուլի ազդեցություն (բազմարկիչ)</t>
  </si>
  <si>
    <t xml:space="preserve">պահանջարկի և եկամտի ցնցումների գումար (բոլորը, բացի 1g, 1h, 4b) × (բազմարկիչ − 1)</t>
  </si>
  <si>
    <t xml:space="preserve">ԸՆԴԱՄԵՆԸ, մլն $</t>
  </si>
  <si>
    <t xml:space="preserve">ԸՆԴԱՄԵՆԸ, % ՀՆԱ 2025</t>
  </si>
  <si>
    <t xml:space="preserve">Մոդել՝ ազդեցությունը Հայաստանի ՀՆԱ-ի մակարդակի վրա (մլն $ տարեկան)՝ 2025 թ. համեմատ, հետևյալ սցենարում. դուրս գալ ԵԱՏՄ-ից (Անկախ պետությունների համագործակցության ազատ առևտրի գոտին պահպանվում է), ԹՐԻՓՓ-ը կառուցված է, Թուրքիայի և Ադրբեջանի հետ սահմանները բաց են, մերձեցում ԵՄ-ին։</t>
  </si>
  <si>
    <t xml:space="preserve">Մեթոդ՝ համախառն հոսքերը վերածվում են ավելացված արժեքի (ավելացված արժեքի մասնաբաժին, վերաարտահանման մարժա, սպառման ներքին մասնաբաժին). պահանջարկի ցնցումները բազմապատկվում են երկրորդ փուլի բազմարկիչով։</t>
  </si>
  <si>
    <t xml:space="preserve">«1–3 տարի»՝ մակարդակը անցումային շրջանի ամենավատ տարում. «10 տարի»՝ ազդեցության տարեկան մակարդակը 10 տարի անց՝ 2025 թ. համեմատ (ոչ թե 10 տարվա կորուստների կամ օգուտների գումարը)։</t>
  </si>
  <si>
    <t xml:space="preserve">«Պարամետրեր» թերթի կապույտ բջիջները մուտքային տվյալներ են. դրանք կարելի է փոխել, և հաշվարկը կվերահաշվարկվի։</t>
  </si>
  <si>
    <t xml:space="preserve">Գազը և ներմուծման թանկացումը իրական եկամտի (առևտրի պայմանների) կորուստ են՝ հաշվառված 1:1։</t>
  </si>
  <si>
    <t xml:space="preserve">Չեն մոդելավորվում՝ դրամի փոխարժեքը, գնաճը, բյուջեն, պարտքը, վերաբաշխումն ըստ ճյուղերի. սա CGE մոդել չէ։</t>
  </si>
  <si>
    <t xml:space="preserve">Պատրաստել է Claude-ը (Anthropic)՝ businessdaily.am-ի համար, 25.10.2026։</t>
  </si>
  <si>
    <t xml:space="preserve">Գազ (թարմացված է 26.10.2026). հաշվառված են իրանական գազի ուղիղ գնումը (միայն եթե ռուսականից էժան է), ադրբեջանական գազը՝ որպես ռուսական գազի գնի առաստաղ (միայն խաղաղության դեպքում, 10 տարի անց), և ԹՐԻՓՓ-ով դեպի Նախիջևան տարանցման դիմաց գազով վճարը։</t>
  </si>
  <si>
    <t xml:space="preserve">Զգայունություն (օրինակ, ոչ թե ակնկալվող խնայողություն). եթե Ռուսաստանը գինը բարձրացնի մինչև $300 (ինչպես ԵԱՏՄ զեկույցում), իսկ խաղաղությունը կնքված լինի, և $262 գնով ադրբեջանական գազը դառնա իրական այլընտրանք, ռուսական գազի ամբողջ ծավալի (2,23 մլրդ մ³) գինը չի կարող գերազանցել $262-ը. ուղղակի խնայողությունը՝ տարեկան մոտ $85 մլն, իսկ իրանական գազից հրաժարման և երկրորդ փուլի ազդեցության հետ միասին՝ ՀՆԱ-ի մոտ +0,3 տոկոսային կետ հոռետեսական տարբերակի համեմատ 10 տարի անց։ Հայաստանին հասանելի ադրբեջանական գազի ծավալներն անհայտ են։</t>
  </si>
  <si>
    <t xml:space="preserve">Սահմանափակումներ. ավելացված արժեքի մասնաբաժինները, սպառման ներքին մասնաբաժինը և բազմարկիչը հաշվարկված են սինթետիկ «ծախսեր–թողարկում» աղյուսակով («Ծախսեր–թողարկում» և «Ծախսեր–թողարկում, մատրիցներ» թերթեր), սակայն ճյուղերի միջև կապերը 2006 թ. վիճակով են. արտահանման, փոխանցումների և ծառայությունների անկումը և ներդրումային էֆեկտը սցենարային ենթադրություններ են. վերաարտահանումն առանձնացված է ըստ ապրանքային խմբերի, այլ ոչ թե ներմուծման և վերավաճառքի հաստատված գործառնությունների. գազը և ներմուծման թանկացումը հաշվառված են ուղղակիորեն՝ առանց պահանջարկի արձագանքի, սուբսիդիաների և գներին փոխանցման։ Բազային տարբերակը օրինակային է, ոչ թե կանխատեսում։</t>
  </si>
  <si>
    <t xml:space="preserve">27.10.2026. ավելացված արժեքի մասնաբաժինները (va_trad, va_svc), սպառման ներքին մասնաբաժինը (dom_content) և բազմարկիչը (mult) այլևս ձեռքով չեն սահմանվում. դրանք հաշվարկված են 2025 թ. սինթետիկ «ծախսեր–թողարկում» աղյուսակով («Ծախսեր–թողարկում» թերթ)։</t>
  </si>
  <si>
    <t xml:space="preserve">Չի մտնում ՀՆԱ-ի հաշվարկի մեջ (տեղեկատվական, 2025 թ. բյուջեի կատարման հաշվետվություն, ARLIS 226817). Հայաստանը հավաքել է 124 մլրդ դրամ ներմուծման մաքսատուրք, ԵԱՏՄ մյուս երկրներին փոխանցել է 122,5 մլրդ (104,3 մլրդ՝ Ռուսաստանին), բաշխմամբ ստացել է 69,5 մլրդ. բյուջեի թերհավաքագրումը՝ 54,5 մլրդ դրամ (≈ $140 մլն, ՀՆԱ-ի 0,5%)։ 2025 թ. պարտք. վճարումներ Ռուսաստանին՝ $45,8 մլն, Կայունացման և զարգացման եվրասիական հիմնադրամին՝ $33,3 մլն։ Կախվածություններ. ատոմակայանը՝ էլեկտրաէներգիայի արտադրության 29,1%, ջերմաէլեկտրակայանները՝ 33,6% (Արմստատ). միջուկային վառելիք՝ $22,2 մլն, 100%-ը՝ Ռուսաստանից. ցորեն՝ 333 հազ. տ, 99,4%-ը՝ Ռուսաստանից (մաքսային տվյալներ)։</t>
  </si>
  <si>
    <t xml:space="preserve">Ուշադրություն. այս թերթի արժեքները ֆիքսված են. դրանք հաշվարկված են առանձին sens.py սկրիպտով (տեքստը՝ «Սկրիպտներ» թերթում) և չեն վերահաշվարկվում պարամետրերը փոխելիս։ Հիմնական սցենարները «Հաշվարկ» թերթում վերահաշվարկվում են բանաձևերով։</t>
  </si>
  <si>
    <t xml:space="preserve">Բազային տարբերակի զգայունություն. յուրաքանչյուր պարամետր հերթով դրվում է հոռետեսական և լավատեսական արժեքի վրա, մնացածը՝ բազային։ Արժեքները հաշվարկված են sens.py սկրիպտով, % ՀՆԱ 2025 թ.։</t>
  </si>
  <si>
    <t xml:space="preserve">Բազային տարբերակ. ամենավատ տարի՝ -3.93%, 10 տարի անց՝ 0.47% (ազդեցության տարեկան մակարդակը՝ 2025 թ. համեմատ, ոչ թե 10 տարվա գումարը)։</t>
  </si>
  <si>
    <t xml:space="preserve">Հոռետես. արժեք</t>
  </si>
  <si>
    <t xml:space="preserve">Լավատես. արժեք</t>
  </si>
  <si>
    <t xml:space="preserve">Ամենավատ տարին հոռետես. դեպքում</t>
  </si>
  <si>
    <t xml:space="preserve">Ամենավատ տարին լավատես. դեպքում</t>
  </si>
  <si>
    <t xml:space="preserve">Միջակայք, տոկոսային կետ</t>
  </si>
  <si>
    <t xml:space="preserve">10 տարի՝ հոռետես. դեպքում</t>
  </si>
  <si>
    <t xml:space="preserve">10 տարի՝ լավատես. դեպքում</t>
  </si>
  <si>
    <t xml:space="preserve">DCFTA-ին նման ռեժիմ</t>
  </si>
  <si>
    <t xml:space="preserve">Ավանդական արտահանման անկումը ԵԱՏՄ</t>
  </si>
  <si>
    <t xml:space="preserve">Արտահանման անկման մասնաբաժինը 10 տարի անց</t>
  </si>
  <si>
    <t xml:space="preserve">Ծառայությունների արտահանման անկում</t>
  </si>
  <si>
    <t xml:space="preserve">Ռուսական գազի գինը, 10 տարի</t>
  </si>
  <si>
    <t xml:space="preserve">Փոխանցումների «միջուկի» անկում</t>
  </si>
  <si>
    <t xml:space="preserve">Վերաարտահանման մարժա</t>
  </si>
  <si>
    <t xml:space="preserve">ԵԱՏՄ-ից ներմուծման թանկացում</t>
  </si>
  <si>
    <t xml:space="preserve">Սեփական մաքսատուրքերից շահույթ</t>
  </si>
  <si>
    <t xml:space="preserve">ԹՐԻՓՓ. տարանցում</t>
  </si>
  <si>
    <t xml:space="preserve">Իրանական գազի գինը</t>
  </si>
  <si>
    <t xml:space="preserve">Վերաարտահանման անկումը ԵԱՏՄ</t>
  </si>
  <si>
    <t xml:space="preserve">Գազի տարանցում ԹՐԻՓՓ-ով</t>
  </si>
  <si>
    <t xml:space="preserve">Իրանական գազի մասնաբաժինը, 10 տարի</t>
  </si>
  <si>
    <t xml:space="preserve">Ռուսական գազի գինը, 1–3 տարի</t>
  </si>
  <si>
    <t xml:space="preserve">Անորոշության ցնցում, 1–3 տարի</t>
  </si>
  <si>
    <t xml:space="preserve">ԹՐԻՓՓ. շինարարություն</t>
  </si>
  <si>
    <t xml:space="preserve">ԵՄ և միջազգային ֆինանսական կառույցների ֆինանսավորում</t>
  </si>
  <si>
    <t xml:space="preserve">Իրանական գազի մասնաբաժինը, 1–3 տարի</t>
  </si>
  <si>
    <t xml:space="preserve">Ադրբեջանական գազի հասանելիություն</t>
  </si>
  <si>
    <t xml:space="preserve">«Ծախսեր–թողարկում» աղյուսակից ստացված գործակիցների համար միջակայքը «Ծախսեր–թողարկում» թերթի կայունության ստուգումներն են. բազմարկիչը՝ 1,0-ից (երկրորդ փուլի ազդեցությունն ամբողջությամբ չեզոքացվում է Կենտրոնական բանկի քաղաքականությամբ) մինչև 1,53 (α = սպառում / ՀՆԱ՝ առանց հարկերի ճշգրտման)։</t>
  </si>
  <si>
    <t xml:space="preserve">Եզրակացություն. ցանկացած մեկ պարամետրի փոփոխության դեպքում ամենավատ տարին՝ ՀՆԱ-ի −3,0%-ից մինչև −4,7%։ 10 տարի անց ազդեցության նշանը որոշվում է ներդրումների վերաբերյալ ենթադրությամբ. ՀՆԱ-ի 0,5%-ի դեպքում բազային տարբերակը՝ −0,5%, 3,5%-ի դեպքում՝ +2,5%։</t>
  </si>
  <si>
    <t xml:space="preserve">Հայաստանի սինթետիկ «ծախսեր–թողարկում» աղյուսակ, 2025 թ.՝ մեր հաշվարկը, ոչ թե պաշտոնական աղյուսակ։ Սկրիպտ՝ io_build.py։</t>
  </si>
  <si>
    <t xml:space="preserve">Մեթոդ՝ ծախսերի գործակիցներն ըստ սյունակների վերցված են Արմստատի 2006 թ. օգտագործման աղյուսակից (փոխարկված հիմնական գներով՝ ռեսուրսների աղյուսակի մարժաներով) և վերահաշվարկված այնպես, որ յուրաքանչյուր ճյուղի միջանկյալ սպառման մասնաբաժինը համընկնի Արմստատի 2025 թ. տվյալներին. յուրաքանչյուր արտադրանքի օգտագործման մեջ ներմուծման մասնաբաժինը՝ 2025 թ. (ապրանքների համար՝ մաքսային տվյալներ, ծառայությունների համար՝ Կենտրոնական բանկի վճարային հաշվեկշիռ, առանց $3,19 մլրդ վերաարտահանման). ավելացված արժեքը թողարկման միավորի հաշվով՝ Արմստատ 2025 թ.։</t>
  </si>
  <si>
    <t xml:space="preserve">Ճյուղ</t>
  </si>
  <si>
    <t xml:space="preserve">Ավելացված արժեք / թողարկում, 2025</t>
  </si>
  <si>
    <t xml:space="preserve">Ներքին արտադրանքի մասնաբաժինը օգտագործման մեջ</t>
  </si>
  <si>
    <t xml:space="preserve">Ամբողջական ներքին ավելացված արժեքը վերջնական պահանջարկի 1 դրամի հաշվով</t>
  </si>
  <si>
    <t xml:space="preserve">Գյուղատնտեսություն և ձկնորսություն</t>
  </si>
  <si>
    <t xml:space="preserve">Հանքագործական արդյունաբերություն (ներառյալ գազը)</t>
  </si>
  <si>
    <t xml:space="preserve">Մշակող արդյունաբերություն</t>
  </si>
  <si>
    <t xml:space="preserve">Էլեկտրաէներգիա, գազամատակարարում, ջուր</t>
  </si>
  <si>
    <t xml:space="preserve">Շինարարություն</t>
  </si>
  <si>
    <t xml:space="preserve">Առևտուր</t>
  </si>
  <si>
    <t xml:space="preserve">Հյուրանոցներ և ռեստորաններ</t>
  </si>
  <si>
    <t xml:space="preserve">Տրանսպորտ, կապ, ՏՏ</t>
  </si>
  <si>
    <t xml:space="preserve">Ֆինանսներ</t>
  </si>
  <si>
    <t xml:space="preserve">Անշարժ գույք և գործարար ծառայություններ</t>
  </si>
  <si>
    <t xml:space="preserve">Պետական կառավարում</t>
  </si>
  <si>
    <t xml:space="preserve">Կրթություն</t>
  </si>
  <si>
    <t xml:space="preserve">Առողջապահություն</t>
  </si>
  <si>
    <t xml:space="preserve">Այլ ծառայություններ</t>
  </si>
  <si>
    <t xml:space="preserve">Ավելացված արժեքի մասնաբաժինը ԵԱՏՄ ավանդական արտահանման մեջ (va_trad)</t>
  </si>
  <si>
    <t xml:space="preserve">Ավելացված արժեքի մասնաբաժինը ծառայությունների արտահանման մեջ (va_svc)</t>
  </si>
  <si>
    <t xml:space="preserve">Ներքին ավելացված արժեքը սպառման 1 դրամի հաշվով (dom_content)</t>
  </si>
  <si>
    <t xml:space="preserve">Սպառում / երկրի տնօրինվող եկամուտ</t>
  </si>
  <si>
    <t xml:space="preserve">Բյուջեի եկամուտներ / ՀՆԱ</t>
  </si>
  <si>
    <t xml:space="preserve">α</t>
  </si>
  <si>
    <t xml:space="preserve">Ինդուկցված բազմարկիչ (mult)</t>
  </si>
  <si>
    <t xml:space="preserve">Աղբյուրներ՝ Արմստատ, Input-Output table 2006 (armstat.am/file/doc/99476198.xls). թողարկումը, միջանկյալ սպառումը և ՀՆԱ-ն ըստ ճյուղերի՝ եռամսյակային (99570873.xls, 99570868.xls, 99570863.xls). ՀՆԱ-ն ըստ ծախսերի (99570853.xls).</t>
  </si>
  <si>
    <t xml:space="preserve">Հայաստանի Կենտրոնական բանկ, վճարային հաշվեկշիռ (ընթացիկ հաշիվ), 2025 թ., Պետական եկամուտների կոմիտե, ներմուծումն ըստ ապրանքների և երկրների 2025 թ., արտահանումն ըստ ապրանքների և երկրների 2025 թ., բյուջեի եկամուտները 2025 թ.՝ բյուջեի կատարման հաշվետվություն (ARLIS, 226817)։</t>
  </si>
  <si>
    <t xml:space="preserve">Կայունության ստուգում. առանց կառուցվածքը 2025 թ. վերահաշվարկելու՝ 0,686 / 0,472 / 1,349. ներմուծում +20%՝ 0,675 / 0,424 / 1,302. ներմուծում −20%՝ 0,757 / 0,541 / 1,421 (va_trad / dom_content / mult)։</t>
  </si>
  <si>
    <t xml:space="preserve">Սահմանափակումներ. ճյուղերի միջև կապերը 2006 թ. վիճակով են. ՏՏ-ն դասվել է «տրանսպորտ և կապ» խմբին. ավանդական արտահանման կշիռները՝ 2025 թ. մաքսային տարեկան տվյալներ (արտահանումը ԵԱՏՄ առանց վերաարտահանման՝ $1,52 մլրդ՝ մոդելի պարամետրի $1,54 մլրդ-ի դիմաց)։</t>
  </si>
  <si>
    <t xml:space="preserve">2025 թ. սինթետիկ «ծախսեր–թողարկում» աղյուսակի ելակետային տվյալները և մատրիցները (արտահանված io_build.py-ից)՝ ավելացված արժեքի մասնաբաժինների և բազմարկչի անկախ ստուգման համար</t>
  </si>
  <si>
    <t xml:space="preserve">1. Վեկտորներ ըստ ճյուղերի, մլն դրամ, 2025 թ.</t>
  </si>
  <si>
    <t xml:space="preserve">Թողարկում x (Արմստատ)</t>
  </si>
  <si>
    <t xml:space="preserve">Միջանկյալ սպառում (Արմստատ)</t>
  </si>
  <si>
    <t xml:space="preserve">Ավելացված արժեք (Արմստատ)</t>
  </si>
  <si>
    <t xml:space="preserve">Ներմուծում M (մաքսային տվյալներ + վճարային հաշվեկշիռ, առանց վերաարտահանման)</t>
  </si>
  <si>
    <t xml:space="preserve">Արտահանում E (վճարային հաշվեկշիռ, առանց վերաարտահանման)</t>
  </si>
  <si>
    <t xml:space="preserve">Օգտագործումը երկրի ներսում x+M−E</t>
  </si>
  <si>
    <t xml:space="preserve">Ներքին արտադրանքի մասնաբաժին d</t>
  </si>
  <si>
    <t xml:space="preserve">A</t>
  </si>
  <si>
    <t xml:space="preserve">Cmin</t>
  </si>
  <si>
    <t xml:space="preserve">Dman</t>
  </si>
  <si>
    <t xml:space="preserve">E</t>
  </si>
  <si>
    <t xml:space="preserve">F</t>
  </si>
  <si>
    <t xml:space="preserve">G</t>
  </si>
  <si>
    <t xml:space="preserve">H</t>
  </si>
  <si>
    <t xml:space="preserve">I</t>
  </si>
  <si>
    <t xml:space="preserve">J</t>
  </si>
  <si>
    <t xml:space="preserve">K</t>
  </si>
  <si>
    <t xml:space="preserve">L</t>
  </si>
  <si>
    <t xml:space="preserve">M</t>
  </si>
  <si>
    <t xml:space="preserve">N</t>
  </si>
  <si>
    <t xml:space="preserve">O</t>
  </si>
  <si>
    <t xml:space="preserve">2. Ուղղակի ծախսերի գործակիցներ A, 2006 թ. (Արմստատի օգտագործման աղյուսակ, հիմնական գներ)</t>
  </si>
  <si>
    <t xml:space="preserve">տող՝ արտադրանք / սյունակ՝ ճյուղ</t>
  </si>
  <si>
    <t xml:space="preserve">3. Ուղղակի ծախսերի գործակիցներ A, 2025 թ. (A2006-ի սյունակները վերահաշվարկված են 2025 թ. միջանկյալ սպառման մասնաբաժնով)</t>
  </si>
  <si>
    <t xml:space="preserve">4. Ներքին գործակիցներ Ad = d × A2025</t>
  </si>
  <si>
    <t xml:space="preserve">5. Լեոնտևի հակադարձ մատրից L = (I − Ad)⁻¹</t>
  </si>
  <si>
    <t xml:space="preserve">6. Ամբողջական ներքին ավելացված արժեքը վերջնական պահանջարկի 1 դրամի հաշվով vL = (va/x) × L</t>
  </si>
  <si>
    <t xml:space="preserve">Ելակետային ֆայլեր (հրապարակային)՝ Արմստատ 99476198.xls («ծախսեր–թողարկում» աղյուսակ 2006), 99570873.xls, 99570868.xls, 99570863.xls, 99570853.xls (armstat.am/file/doc/…). Հայաստանի Կենտրոնական բանկ, վճարային հաշվեկշիռ 2025. Պետական եկամուտների կոմիտե, ներմուծում և արտահանում ըստ ապրանքների և երկրների 2025։ Հաշվարկի սկրիպտ՝ io_build.py։</t>
  </si>
  <si>
    <t xml:space="preserve">sens.py — «Զգայունություն» թերթի հաշվարկը (գործարկվում է armenia_scenario_model.py-ի հետ միասին)</t>
  </si>
  <si>
    <t xml:space="preserve">import importlib.util,copy,json</t>
  </si>
  <si>
    <t xml:space="preserve">spec=importlib.util.spec_from_file_location('m','armenia_scenario_model.py');m=importlib.util.module_from_spec(spec);spec.loader.exec_module(m)</t>
  </si>
  <si>
    <t xml:space="preserve">P0=copy.deepcopy(m.P)</t>
  </si>
  <si>
    <t xml:space="preserve">def tot(h,over={}):</t>
  </si>
  <si>
    <t xml:space="preserve">    m.P=copy.deepcopy(P0)</t>
  </si>
  <si>
    <t xml:space="preserve">    for k,val in over.items(): m.P[k]=(val,val,val) if isinstance(P0[k],tuple) else val</t>
  </si>
  <si>
    <t xml:space="preserve">    return 100*sum(m.run(1,h).values())/m.GDP</t>
  </si>
  <si>
    <t xml:space="preserve">base={h:tot(h) for h in ['st','lt']}</t>
  </si>
  <si>
    <t xml:space="preserve">names={'trad_cut_st':'Падение традиционного экспорта в ЕАЭС','trad_cut_lt_factor':'Доля падения экспорта через 10 лет',</t>
  </si>
  <si>
    <t xml:space="preserve">'reexp_cut':'Падение реэкспорта в ЕАЭС','reexp_cut_third':'Падение реэкспорта в третьи страны','va_reexp':'Маржа реэкспорта',</t>
  </si>
  <si>
    <t xml:space="preserve">'svc_cut_st':'Падение экспорта услуг','svc_lt_factor':'Доля падения услуг через 10 лет','rem_core_cut':'Падение «ядра» переводов',</t>
  </si>
  <si>
    <t xml:space="preserve">'rem_ex_cut':'Падение прочих переводов','gas_p_st':'Цена российского газа, 1–3 года','gas_p_lt':'Цена российского газа, 10 лет',</t>
  </si>
  <si>
    <t xml:space="preserve">'imp_cost':'Удорожание импорта из ЕАЭС','tariff_gain_lt':'Выигрыш от своих пошлин','risk_st':'Шок неопределённости, 1–3 года',</t>
  </si>
  <si>
    <t xml:space="preserve">'fdi_lt':'Мир и якорь ЕС: инвестиции','net_new_share':'Доля действительно нового экспорта','transport_saving':'Транспортная экономия',</t>
  </si>
  <si>
    <t xml:space="preserve">'turk_imp_saving':'Удешевление турецкого импорта','tripp_constr_st':'TRIPP: стройка','tripp_transit_lt':'TRIPP: транзит',</t>
  </si>
  <si>
    <t xml:space="preserve">'eu_fin_st':'Финансирование ЕС и МФИ','dcfta_lt':'Режим, подобный DCFTA','ir_sh_st':'Доля иранского газа, 1–3 года','ir_sh_lt':'Доля иранского газа, 10 лет',</t>
  </si>
  <si>
    <t xml:space="preserve">'ir_p':'Цена иранского газа','az_sh_lt':'Доступность азербайджанского газа','az_p':'Цена азербайджанского газа','tripp_gas_vol':'Транзит газа по TRIPP'}</t>
  </si>
  <si>
    <t xml:space="preserve">rows=[]</t>
  </si>
  <si>
    <t xml:space="preserve">for k,nm in names.items():</t>
  </si>
  <si>
    <t xml:space="preserve">    lo,b,hi=P0[k]</t>
  </si>
  <si>
    <t xml:space="preserve">    r={'k':k,'name':nm,'pess':lo,'base':b,'opt':hi}</t>
  </si>
  <si>
    <t xml:space="preserve">    for h in ['st','lt']:</t>
  </si>
  <si>
    <t xml:space="preserve">        r[h+'_pess']=tot(h,{k:lo}); r[h+'_opt']=tot(h,{k:hi})</t>
  </si>
  <si>
    <t xml:space="preserve">    rows.append(r)</t>
  </si>
  <si>
    <t xml:space="preserve"># fixed-value params</t>
  </si>
  <si>
    <t xml:space="preserve">extra=[('mult','Мультипликатор второго круга',1.0,1.356,1.529),('va_trad','Доля добавленной стоимости в традиционном экспорте',0.675,0.715,0.757),</t>
  </si>
  <si>
    <t xml:space="preserve">('va_svc','Доля добавленной стоимости в экспорте услуг',0.68,0.719,0.76),('dom_content','Отечественная доля в потреблении',0.424,0.480,0.541),</t>
  </si>
  <si>
    <t xml:space="preserve">('spend_ex','Доля коммерческих переводов, идущая на потребление',0.0,0.05,0.2)]</t>
  </si>
  <si>
    <t xml:space="preserve">for k,nm,lo,b,hi in extra:</t>
  </si>
  <si>
    <t xml:space="preserve">for r in rows:</t>
  </si>
  <si>
    <t xml:space="preserve">    for h in ['st','lt']: r[h+'_swing']=abs(r[h+'_opt']-r[h+'_pess'])</t>
  </si>
  <si>
    <t xml:space="preserve">json.dump({'base':base,'rows':rows},open('sens.json','w'),ensure_ascii=False,indent=1)</t>
  </si>
  <si>
    <t xml:space="preserve">print('base',{h:round(v,2) for h,v in base.items()})</t>
  </si>
  <si>
    <t xml:space="preserve">for h in ['st','lt']:</t>
  </si>
  <si>
    <t xml:space="preserve">    print('\n==',h)</t>
  </si>
  <si>
    <t xml:space="preserve">    for r in sorted(rows,key=lambda r:-r[h+'_swing'])[:12]:</t>
  </si>
  <si>
    <t xml:space="preserve">        print(f"{r['name'][:45]:45s} {r['pess']}/{r['opt']}: {r[h+'_pess']:.2f} .. {r[h+'_opt']:.2f}  swing {r[h+'_swing']:.2f}")</t>
  </si>
  <si>
    <t xml:space="preserve"># all at once from mult</t>
  </si>
  <si>
    <t xml:space="preserve">for mu in [1.0,1.2,1.4]:</t>
  </si>
  <si>
    <t xml:space="preserve">    print('mult',mu,[round(tot(h,{'mult':mu}),2) for h in ['st','lt']])</t>
  </si>
  <si>
    <t xml:space="preserve">armenia_scenario_model.py — նույն մոդելը Python-ով (sens.py-ի համար)</t>
  </si>
  <si>
    <t xml:space="preserve"># Сценарий: Армения вне ЕАЭС + TRIPP + открытые границы с Турцией и Азербайджаном + сближение с ЕС</t>
  </si>
  <si>
    <t xml:space="preserve"># Обновлено 27.10.2026: доли добавленной стоимости, отечественная доля и мультипликатор рассчитаны по синтетической таблице «затраты–выпуск» 2025 г.</t>
  </si>
  <si>
    <t xml:space="preserve"># Обновлено 26.10.2026: добавлены прямая покупка иранского газа, азербайджанский газ и газ за транзит по TRIPP</t>
  </si>
  <si>
    <t xml:space="preserve"># Все суммы — млн долл. США в год, эффект на уровень ВВП относительно базы 2025 г. (ВВП 29 200)</t>
  </si>
  <si>
    <t xml:space="preserve">GDP=29200</t>
  </si>
  <si>
    <t xml:space="preserve">V=['pess','base','opt']</t>
  </si>
  <si>
    <t xml:space="preserve">P={ # параметры: (pess, base, opt)</t>
  </si>
  <si>
    <t xml:space="preserve"> # --- Канал 1: выход из ЕАЭС</t>
  </si>
  <si>
    <t xml:space="preserve"> 'trad_exp':1538.0, 'trad_cut_st':(0.396,0.30,0.15), 'trad_cut_lt_factor':(0.75,0.5,0.35), 'va_trad':0.715,</t>
  </si>
  <si>
    <t xml:space="preserve"> 'reexp_eaeu':1588.0, 'reexp_third':1598.0, 'reexp_cut':(0.90,0.70,0.50), 'reexp_cut_third':(0.60,0.40,0.20), 'va_reexp':(0.08,0.05,0.03),</t>
  </si>
  <si>
    <t xml:space="preserve"> 'svc_exp':1295.0, 'svc_cut_st':(0.417,0.25,0.15), 'svc_lt_factor':(0.75,0.5,0.35), 'va_svc':0.719,</t>
  </si>
  <si>
    <t xml:space="preserve"> 'rem_core':598.4, 'rem_excess':3355.1, 'rem_core_cut':(0.50,0.25,0.10), 'rem_ex_cut':(0.60,0.30,0.15),</t>
  </si>
  <si>
    <t xml:space="preserve"> 'spend_core':0.8, 'spend_ex':0.05, 'dom_content':0.480,</t>
  </si>
  <si>
    <t xml:space="preserve"> 'gas_vol':2.23, 'gas_p0':174.5, 'gas_p_st':(300,227,227), 'gas_p_lt':(300,227,200),</t>
  </si>
  <si>
    <t xml:space="preserve"> # прямая покупка иранского газа (сверх обмена «газ на электричество»): доля замещения российского газа и цена</t>
  </si>
  <si>
    <t xml:space="preserve"> 'ir_sh_st':(0.10,0.15,0.20), 'ir_sh_lt':(0.15,0.25,0.35), 'ir_p':(262,215,169),</t>
  </si>
  <si>
    <t xml:space="preserve"> # азербайджанский газ: только после мирного договора и восстановления связи сетей</t>
  </si>
  <si>
    <t xml:space="preserve"> 'az_sh_lt':(0.0,0.15,0.30), 'az_p':(262,262,230),</t>
  </si>
  <si>
    <t xml:space="preserve"> # газопровод TRIPP в Нахичевань: плата за транзит газом (5% объёма, как у Грузии по SCP)</t>
  </si>
  <si>
    <t xml:space="preserve"> 'tripp_gas_vol':(0.0,0.35,0.73), 'tripp_gas_fee':0.05,</t>
  </si>
  <si>
    <t xml:space="preserve"> 'imp_trad':2111.6, 'imp_cost':(0.10,0.05,0.02), 'imp_lt_factor':0.5,</t>
  </si>
  <si>
    <t xml:space="preserve"> 'tariff_gain_lt':(0.0,0.001,0.002),          # доля ВВП: возврат к собственным (более низким) пошлинам</t>
  </si>
  <si>
    <t xml:space="preserve"> 'risk_st':(-0.010,-0.005,0.0),               # доля ВВП: шок неопределённости/ответные меры по активам</t>
  </si>
  <si>
    <t xml:space="preserve"> 'fdi_lt':(0.005,0.015,0.035),                  # доля ВВП: мир + якорь ЕС (GCSP: +5–6% потенциала при FDI +20%)</t>
  </si>
  <si>
    <t xml:space="preserve"> # --- Канал 2: открытые границы</t>
  </si>
  <si>
    <t xml:space="preserve"> 'new_exp_turkey':225.0, 'new_exp_aze_share':0.025, 'exports_total':8395.4, 'net_new_share':(0.3,0.5,0.7), 'va_new':0.5,</t>
  </si>
  <si>
    <t xml:space="preserve"> 'border_ramp_st':0.33, 'transport_saving':(38.0,80.0,150.0), 'turk_imp':600.0, 'turk_imp_saving':(0.05,0.10,0.15),</t>
  </si>
  <si>
    <t xml:space="preserve"> # --- Канал 3: TRIPP</t>
  </si>
  <si>
    <t xml:space="preserve"> 'tripp_constr_st':(20.0,40.0,80.0), 'tripp_transit_lt':(2.0,10.0,40.0),</t>
  </si>
  <si>
    <t xml:space="preserve"> # --- Канал 4: ЕС</t>
  </si>
  <si>
    <t xml:space="preserve"> 'eu_fin_st':(50.0,150.0,300.0), 'eu_dom':0.6, 'dcfta_lt':(0.001,0.005,0.010),</t>
  </si>
  <si>
    <t xml:space="preserve"> 'mult':(1.356,1.356,1.356),   # va_trad, va_svc, dom_content, mult — из синтетической таблицы «затраты–выпуск» (io/io_build.py)</t>
  </si>
  <si>
    <t xml:space="preserve">}</t>
  </si>
  <si>
    <t xml:space="preserve">def v(k,i): x=P[k]; return x[i] if isinstance(x,tuple) else x</t>
  </si>
  <si>
    <t xml:space="preserve">def run(i,horizon):</t>
  </si>
  <si>
    <t xml:space="preserve">    st = horizon=='st'; R={}</t>
  </si>
  <si>
    <t xml:space="preserve">    # 1a традиционный экспорт</t>
  </si>
  <si>
    <t xml:space="preserve">    cut=v('trad_cut_st',i)*(1 if st else v('trad_cut_lt_factor',i))</t>
  </si>
  <si>
    <t xml:space="preserve">    R['1a Традиционный экспорт в ЕАЭС']=-P['trad_exp']*cut*P['va_trad']</t>
  </si>
  <si>
    <t xml:space="preserve">    # 1b реэкспорт (ЕАЭС + третьи страны) — только маржа</t>
  </si>
  <si>
    <t xml:space="preserve">    R['1b Реэкспорт (маржа)']=-(P['reexp_eaeu']*v('reexp_cut',i)+P['reexp_third']*v('reexp_cut_third',i))*v('va_reexp',i)</t>
  </si>
  <si>
    <t xml:space="preserve">    # 1c услуги</t>
  </si>
  <si>
    <t xml:space="preserve">    c=v('svc_cut_st',i)*(1 if st else v('svc_lt_factor',i))</t>
  </si>
  <si>
    <t xml:space="preserve">    R['1c Экспорт услуг в ЕАЭС']=-P['svc_exp']*c*P['va_svc']</t>
  </si>
  <si>
    <t xml:space="preserve">    # 1d переводы</t>
  </si>
  <si>
    <t xml:space="preserve">    R['1d Денежные переводы']=-(P['rem_core']*v('rem_core_cut',i)*P['spend_core']+P['rem_excess']*v('rem_ex_cut',i)*P['spend_ex'])*P['dom_content']</t>
  </si>
  <si>
    <t xml:space="preserve">    # 1e газ</t>
  </si>
  <si>
    <t xml:space="preserve">    p=v('gas_p_st' if st else 'gas_p_lt',i)</t>
  </si>
  <si>
    <t xml:space="preserve">    # азербайджанский газ: доступен только в долгосрочном горизонте и при мире (доля &gt; 0);</t>
  </si>
  <si>
    <t xml:space="preserve">    # он ограничивает сверху цену российского газа (потолок = цена азербайджанского газа)</t>
  </si>
  <si>
    <t xml:space="preserve">    az=0 if st else v('az_sh_lt',i)</t>
  </si>
  <si>
    <t xml:space="preserve">    p_eff=min(p,v('az_p',i)) if az&gt;0 else p</t>
  </si>
  <si>
    <t xml:space="preserve">    ir=v('ir_sh_st' if st else 'ir_sh_lt',i)</t>
  </si>
  <si>
    <t xml:space="preserve">    if v('ir_p',i)&gt;=p_eff: ir=0                # иранский газ покупаем, только если он дешевле</t>
  </si>
  <si>
    <t xml:space="preserve">    R['1e Газ из России (цена)']=-(p-P['gas_p0'])*P['gas_vol']*(1-ir)</t>
  </si>
  <si>
    <t xml:space="preserve">    R['1e2 Прямая покупка иранского газа']=-(v('ir_p',i)-P['gas_p0'])*P['gas_vol']*ir</t>
  </si>
  <si>
    <t xml:space="preserve">    R['1e3 Азербайджанский газ (потолок цены)']=(p-p_eff)*P['gas_vol']*(1-ir)</t>
  </si>
  <si>
    <t xml:space="preserve">    R['1e4 Газ за транзит по TRIPP']=0 if st else v('tripp_gas_vol',i)*P['tripp_gas_fee']*p_eff</t>
  </si>
  <si>
    <t xml:space="preserve">    # 1f удорожание импорта из ЕАЭС</t>
  </si>
  <si>
    <t xml:space="preserve">    R['1f Удорожание импорта из ЕАЭС']=-P['imp_trad']*v('imp_cost',i)*(1 if st else P['imp_lt_factor'])</t>
  </si>
  <si>
    <t xml:space="preserve">    R['1g Свои пошлины (вместо ЕТТ)']=0 if st else v('tariff_gain_lt',i)*GDP</t>
  </si>
  <si>
    <t xml:space="preserve">    R['1h Риски/инвестиции, мир и якорь ЕС']=v('risk_st',i)*GDP if st else v('fdi_lt',i)*GDP</t>
  </si>
  <si>
    <t xml:space="preserve">    # 2 границы</t>
  </si>
  <si>
    <t xml:space="preserve">    ramp=P['border_ramp_st'] if st else 1</t>
  </si>
  <si>
    <t xml:space="preserve">    newexp=(P['new_exp_turkey']+P['new_exp_aze_share']*P['exports_total'])*v('net_new_share',i)*P['va_new']</t>
  </si>
  <si>
    <t xml:space="preserve">    R['2a Новый экспорт в Турцию и Азербайджан']=newexp*ramp</t>
  </si>
  <si>
    <t xml:space="preserve">    R['2b Транспортная экономия']=v('transport_saving',i)*ramp</t>
  </si>
  <si>
    <t xml:space="preserve">    R['2c Дешевле импорт из Турции']=P['turk_imp']*v('turk_imp_saving',i)*ramp</t>
  </si>
  <si>
    <t xml:space="preserve">    # 3 TRIPP</t>
  </si>
  <si>
    <t xml:space="preserve">    R['3 TRIPP']=v('tripp_constr_st',i) if st else v('tripp_transit_lt',i)</t>
  </si>
  <si>
    <t xml:space="preserve">    # 4 ЕС</t>
  </si>
  <si>
    <t xml:space="preserve">    R['4a Финансирование ЕС/МФИ']=v('eu_fin_st',i)*P['eu_dom'] if st else 0</t>
  </si>
  <si>
    <t xml:space="preserve">    R['4b Режим, подобный DCFTA']=0 if st else v('dcfta_lt',i)*GDP</t>
  </si>
  <si>
    <t xml:space="preserve">    # второй круг для шоков спроса</t>
  </si>
  <si>
    <t xml:space="preserve">    demand=[k for k in R if k not in ('1g Свои пошлины (вместо ЕТТ)','1h Риски/инвестиции, мир и якорь ЕС','4b Режим, подобный DCFTA')]</t>
  </si>
  <si>
    <t xml:space="preserve">    R['Второй круг (мультипликатор)']=sum(R[k] for k in demand)*(v('mult',i)-1)</t>
  </si>
  <si>
    <t xml:space="preserve">    return R</t>
  </si>
  <si>
    <t xml:space="preserve">if __name__=='__main__':</t>
  </si>
  <si>
    <t xml:space="preserve">    import json</t>
  </si>
  <si>
    <t xml:space="preserve">    out={}</t>
  </si>
  <si>
    <t xml:space="preserve">        for i,n in enumerate(V):</t>
  </si>
  <si>
    <t xml:space="preserve">            R=run(i,h); tot=sum(R.values()); out[f'{h}_{n}']=R</t>
  </si>
  <si>
    <t xml:space="preserve">            print(f'\n== {h} {n}: total {tot:,.0f} млн = {100*tot/GDP:.2f}% ВВП')</t>
  </si>
  <si>
    <t xml:space="preserve">            for k,x in R.items(): print(f'  {k:42s}{x:9.0f}  {100*x/GDP:6.2f}%')</t>
  </si>
  <si>
    <t xml:space="preserve">    json.dump(out,open('results.json','w'),ensure_ascii=False,indent=1)</t>
  </si>
</sst>
</file>

<file path=xl/styles.xml><?xml version="1.0" encoding="utf-8"?>
<styleSheet xmlns="http://schemas.openxmlformats.org/spreadsheetml/2006/main">
  <numFmts count="3">
    <numFmt numFmtId="164" formatCode="General"/>
    <numFmt numFmtId="165" formatCode="#,##0"/>
    <numFmt numFmtId="166" formatCode="0.0%"/>
  </numFmts>
  <fonts count="9">
    <font>
      <sz val="11"/>
      <color theme="1"/>
      <name val="Calibri"/>
      <family val="2"/>
      <charset val="1"/>
    </font>
    <font>
      <sz val="10"/>
      <name val="Arial"/>
      <family val="0"/>
    </font>
    <font>
      <sz val="10"/>
      <name val="Arial"/>
      <family val="0"/>
    </font>
    <font>
      <sz val="10"/>
      <name val="Arial"/>
      <family val="0"/>
    </font>
    <font>
      <b val="true"/>
      <sz val="11"/>
      <name val="Cambria"/>
      <family val="0"/>
      <charset val="1"/>
    </font>
    <font>
      <sz val="11"/>
      <color rgb="FF0000FF"/>
      <name val="Cambria"/>
      <family val="0"/>
      <charset val="1"/>
    </font>
    <font>
      <u val="single"/>
      <sz val="11"/>
      <color rgb="FF0563C1"/>
      <name val="Calibri"/>
      <family val="0"/>
      <charset val="1"/>
    </font>
    <font>
      <b val="true"/>
      <sz val="11"/>
      <color rgb="FFC00000"/>
      <name val="Cambria"/>
      <family val="0"/>
      <charset val="1"/>
    </font>
    <font>
      <i val="true"/>
      <sz val="11"/>
      <name val="Cambria"/>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general"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rmstat.am/file/article/sv_01_26a_112.pdf" TargetMode="External"/><Relationship Id="rId2" Type="http://schemas.openxmlformats.org/officeDocument/2006/relationships/hyperlink" Target="https://armstat.am/file/article/sv_12_25e_411.pdf"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armstat.am/file/doc/99476198.xls"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armstat.am/file/doc/99476198.xl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48"/>
    <col collapsed="false" customWidth="true" hidden="false" outlineLevel="0" max="5" min="3" style="1" width="10"/>
    <col collapsed="false" customWidth="true" hidden="false" outlineLevel="0" max="6" min="6" style="1" width="11"/>
    <col collapsed="false" customWidth="true" hidden="false" outlineLevel="0" max="7" min="7" style="1" width="90"/>
  </cols>
  <sheetData>
    <row r="1" customFormat="false" ht="15" hidden="false" customHeight="true" outlineLevel="0" collapsed="false">
      <c r="A1" s="2" t="s">
        <v>0</v>
      </c>
      <c r="B1" s="2" t="s">
        <v>1</v>
      </c>
      <c r="C1" s="2" t="s">
        <v>2</v>
      </c>
      <c r="D1" s="2" t="s">
        <v>3</v>
      </c>
      <c r="E1" s="2" t="s">
        <v>4</v>
      </c>
      <c r="F1" s="2" t="s">
        <v>5</v>
      </c>
      <c r="G1" s="2" t="s">
        <v>6</v>
      </c>
    </row>
    <row r="2" customFormat="false" ht="15" hidden="false" customHeight="true" outlineLevel="0" collapsed="false">
      <c r="A2" s="1" t="s">
        <v>7</v>
      </c>
      <c r="B2" s="1" t="s">
        <v>8</v>
      </c>
      <c r="C2" s="3" t="n">
        <v>29200</v>
      </c>
      <c r="D2" s="3" t="n">
        <v>29200</v>
      </c>
      <c r="E2" s="3" t="n">
        <v>29200</v>
      </c>
      <c r="F2" s="1" t="s">
        <v>9</v>
      </c>
      <c r="G2" s="4" t="s">
        <v>10</v>
      </c>
    </row>
    <row r="3" customFormat="false" ht="15" hidden="false" customHeight="true" outlineLevel="0" collapsed="false">
      <c r="A3" s="1" t="s">
        <v>11</v>
      </c>
      <c r="B3" s="1" t="s">
        <v>12</v>
      </c>
      <c r="C3" s="3" t="n">
        <v>1538</v>
      </c>
      <c r="D3" s="3" t="n">
        <v>1538</v>
      </c>
      <c r="E3" s="3" t="n">
        <v>1538</v>
      </c>
      <c r="F3" s="1" t="s">
        <v>9</v>
      </c>
      <c r="G3" s="1" t="s">
        <v>13</v>
      </c>
    </row>
    <row r="4" customFormat="false" ht="15" hidden="false" customHeight="true" outlineLevel="0" collapsed="false">
      <c r="A4" s="1" t="s">
        <v>14</v>
      </c>
      <c r="B4" s="1" t="s">
        <v>15</v>
      </c>
      <c r="C4" s="3" t="n">
        <v>0.396</v>
      </c>
      <c r="D4" s="3" t="n">
        <v>0.3</v>
      </c>
      <c r="E4" s="3" t="n">
        <v>0.15</v>
      </c>
      <c r="F4" s="1" t="s">
        <v>16</v>
      </c>
      <c r="G4" s="1" t="s">
        <v>17</v>
      </c>
    </row>
    <row r="5" customFormat="false" ht="15" hidden="false" customHeight="true" outlineLevel="0" collapsed="false">
      <c r="A5" s="1" t="s">
        <v>18</v>
      </c>
      <c r="B5" s="1" t="s">
        <v>19</v>
      </c>
      <c r="C5" s="3" t="n">
        <v>0.75</v>
      </c>
      <c r="D5" s="3" t="n">
        <v>0.5</v>
      </c>
      <c r="E5" s="3" t="n">
        <v>0.35</v>
      </c>
      <c r="F5" s="1" t="s">
        <v>16</v>
      </c>
      <c r="G5" s="1" t="s">
        <v>20</v>
      </c>
    </row>
    <row r="6" customFormat="false" ht="15" hidden="false" customHeight="true" outlineLevel="0" collapsed="false">
      <c r="A6" s="1" t="s">
        <v>21</v>
      </c>
      <c r="B6" s="1" t="s">
        <v>22</v>
      </c>
      <c r="C6" s="3" t="n">
        <v>0.715</v>
      </c>
      <c r="D6" s="3" t="n">
        <v>0.715</v>
      </c>
      <c r="E6" s="3" t="n">
        <v>0.715</v>
      </c>
      <c r="F6" s="1" t="s">
        <v>16</v>
      </c>
      <c r="G6" s="1" t="s">
        <v>23</v>
      </c>
    </row>
    <row r="7" customFormat="false" ht="15" hidden="false" customHeight="true" outlineLevel="0" collapsed="false">
      <c r="A7" s="1" t="s">
        <v>24</v>
      </c>
      <c r="B7" s="1" t="s">
        <v>25</v>
      </c>
      <c r="C7" s="3" t="n">
        <v>1588</v>
      </c>
      <c r="D7" s="3" t="n">
        <v>1588</v>
      </c>
      <c r="E7" s="3" t="n">
        <v>1588</v>
      </c>
      <c r="F7" s="1" t="s">
        <v>9</v>
      </c>
      <c r="G7" s="1" t="s">
        <v>26</v>
      </c>
    </row>
    <row r="8" customFormat="false" ht="15" hidden="false" customHeight="true" outlineLevel="0" collapsed="false">
      <c r="A8" s="1" t="s">
        <v>27</v>
      </c>
      <c r="B8" s="1" t="s">
        <v>28</v>
      </c>
      <c r="C8" s="3" t="n">
        <v>1598</v>
      </c>
      <c r="D8" s="3" t="n">
        <v>1598</v>
      </c>
      <c r="E8" s="3" t="n">
        <v>1598</v>
      </c>
      <c r="F8" s="1" t="s">
        <v>9</v>
      </c>
      <c r="G8" s="1" t="s">
        <v>29</v>
      </c>
    </row>
    <row r="9" customFormat="false" ht="15" hidden="false" customHeight="true" outlineLevel="0" collapsed="false">
      <c r="A9" s="1" t="s">
        <v>30</v>
      </c>
      <c r="B9" s="1" t="s">
        <v>31</v>
      </c>
      <c r="C9" s="3" t="n">
        <v>0.9</v>
      </c>
      <c r="D9" s="3" t="n">
        <v>0.7</v>
      </c>
      <c r="E9" s="3" t="n">
        <v>0.5</v>
      </c>
      <c r="F9" s="1" t="s">
        <v>16</v>
      </c>
      <c r="G9" s="1" t="s">
        <v>32</v>
      </c>
    </row>
    <row r="10" customFormat="false" ht="15" hidden="false" customHeight="true" outlineLevel="0" collapsed="false">
      <c r="A10" s="1" t="s">
        <v>33</v>
      </c>
      <c r="B10" s="1" t="s">
        <v>34</v>
      </c>
      <c r="C10" s="3" t="n">
        <v>0.6</v>
      </c>
      <c r="D10" s="3" t="n">
        <v>0.4</v>
      </c>
      <c r="E10" s="3" t="n">
        <v>0.2</v>
      </c>
      <c r="F10" s="1" t="s">
        <v>16</v>
      </c>
      <c r="G10" s="1" t="s">
        <v>35</v>
      </c>
    </row>
    <row r="11" customFormat="false" ht="15" hidden="false" customHeight="true" outlineLevel="0" collapsed="false">
      <c r="A11" s="1" t="s">
        <v>36</v>
      </c>
      <c r="B11" s="1" t="s">
        <v>37</v>
      </c>
      <c r="C11" s="3" t="n">
        <v>0.08</v>
      </c>
      <c r="D11" s="3" t="n">
        <v>0.05</v>
      </c>
      <c r="E11" s="3" t="n">
        <v>0.03</v>
      </c>
      <c r="F11" s="1" t="s">
        <v>16</v>
      </c>
      <c r="G11" s="1" t="s">
        <v>38</v>
      </c>
    </row>
    <row r="12" customFormat="false" ht="15" hidden="false" customHeight="true" outlineLevel="0" collapsed="false">
      <c r="A12" s="1" t="s">
        <v>39</v>
      </c>
      <c r="B12" s="1" t="s">
        <v>40</v>
      </c>
      <c r="C12" s="3" t="n">
        <v>1295</v>
      </c>
      <c r="D12" s="3" t="n">
        <v>1295</v>
      </c>
      <c r="E12" s="3" t="n">
        <v>1295</v>
      </c>
      <c r="F12" s="1" t="s">
        <v>9</v>
      </c>
      <c r="G12" s="1" t="s">
        <v>41</v>
      </c>
    </row>
    <row r="13" customFormat="false" ht="15" hidden="false" customHeight="true" outlineLevel="0" collapsed="false">
      <c r="A13" s="1" t="s">
        <v>42</v>
      </c>
      <c r="B13" s="1" t="s">
        <v>43</v>
      </c>
      <c r="C13" s="3" t="n">
        <v>0.417</v>
      </c>
      <c r="D13" s="3" t="n">
        <v>0.25</v>
      </c>
      <c r="E13" s="3" t="n">
        <v>0.15</v>
      </c>
      <c r="F13" s="1" t="s">
        <v>16</v>
      </c>
      <c r="G13" s="1" t="s">
        <v>44</v>
      </c>
    </row>
    <row r="14" customFormat="false" ht="15" hidden="false" customHeight="true" outlineLevel="0" collapsed="false">
      <c r="A14" s="1" t="s">
        <v>45</v>
      </c>
      <c r="B14" s="1" t="s">
        <v>46</v>
      </c>
      <c r="C14" s="3" t="n">
        <v>0.75</v>
      </c>
      <c r="D14" s="3" t="n">
        <v>0.5</v>
      </c>
      <c r="E14" s="3" t="n">
        <v>0.35</v>
      </c>
      <c r="F14" s="1" t="s">
        <v>16</v>
      </c>
      <c r="G14" s="1" t="s">
        <v>47</v>
      </c>
    </row>
    <row r="15" customFormat="false" ht="15" hidden="false" customHeight="true" outlineLevel="0" collapsed="false">
      <c r="A15" s="1" t="s">
        <v>48</v>
      </c>
      <c r="B15" s="1" t="s">
        <v>49</v>
      </c>
      <c r="C15" s="3" t="n">
        <v>0.719</v>
      </c>
      <c r="D15" s="3" t="n">
        <v>0.719</v>
      </c>
      <c r="E15" s="3" t="n">
        <v>0.719</v>
      </c>
      <c r="F15" s="1" t="s">
        <v>16</v>
      </c>
      <c r="G15" s="1" t="s">
        <v>50</v>
      </c>
    </row>
    <row r="16" customFormat="false" ht="15" hidden="false" customHeight="true" outlineLevel="0" collapsed="false">
      <c r="A16" s="1" t="s">
        <v>51</v>
      </c>
      <c r="B16" s="1" t="s">
        <v>52</v>
      </c>
      <c r="C16" s="3" t="n">
        <v>598.4</v>
      </c>
      <c r="D16" s="3" t="n">
        <v>598.4</v>
      </c>
      <c r="E16" s="3" t="n">
        <v>598.4</v>
      </c>
      <c r="F16" s="1" t="s">
        <v>9</v>
      </c>
      <c r="G16" s="1" t="s">
        <v>53</v>
      </c>
    </row>
    <row r="17" customFormat="false" ht="15" hidden="false" customHeight="true" outlineLevel="0" collapsed="false">
      <c r="A17" s="1" t="s">
        <v>54</v>
      </c>
      <c r="B17" s="1" t="s">
        <v>55</v>
      </c>
      <c r="C17" s="3" t="n">
        <v>3355.1</v>
      </c>
      <c r="D17" s="3" t="n">
        <v>3355.1</v>
      </c>
      <c r="E17" s="3" t="n">
        <v>3355.1</v>
      </c>
      <c r="F17" s="1" t="s">
        <v>9</v>
      </c>
      <c r="G17" s="1" t="s">
        <v>56</v>
      </c>
    </row>
    <row r="18" customFormat="false" ht="15" hidden="false" customHeight="true" outlineLevel="0" collapsed="false">
      <c r="A18" s="1" t="s">
        <v>57</v>
      </c>
      <c r="B18" s="1" t="s">
        <v>58</v>
      </c>
      <c r="C18" s="3" t="n">
        <v>0.5</v>
      </c>
      <c r="D18" s="3" t="n">
        <v>0.25</v>
      </c>
      <c r="E18" s="3" t="n">
        <v>0.1</v>
      </c>
      <c r="F18" s="1" t="s">
        <v>16</v>
      </c>
      <c r="G18" s="1" t="s">
        <v>59</v>
      </c>
    </row>
    <row r="19" customFormat="false" ht="15" hidden="false" customHeight="true" outlineLevel="0" collapsed="false">
      <c r="A19" s="1" t="s">
        <v>60</v>
      </c>
      <c r="B19" s="1" t="s">
        <v>61</v>
      </c>
      <c r="C19" s="3" t="n">
        <v>0.6</v>
      </c>
      <c r="D19" s="3" t="n">
        <v>0.3</v>
      </c>
      <c r="E19" s="3" t="n">
        <v>0.15</v>
      </c>
      <c r="F19" s="1" t="s">
        <v>16</v>
      </c>
      <c r="G19" s="1" t="s">
        <v>47</v>
      </c>
    </row>
    <row r="20" customFormat="false" ht="15" hidden="false" customHeight="true" outlineLevel="0" collapsed="false">
      <c r="A20" s="1" t="s">
        <v>62</v>
      </c>
      <c r="B20" s="1" t="s">
        <v>63</v>
      </c>
      <c r="C20" s="3" t="n">
        <v>0.8</v>
      </c>
      <c r="D20" s="3" t="n">
        <v>0.8</v>
      </c>
      <c r="E20" s="3" t="n">
        <v>0.8</v>
      </c>
      <c r="F20" s="1" t="s">
        <v>16</v>
      </c>
      <c r="G20" s="1" t="s">
        <v>47</v>
      </c>
    </row>
    <row r="21" customFormat="false" ht="15" hidden="false" customHeight="true" outlineLevel="0" collapsed="false">
      <c r="A21" s="1" t="s">
        <v>64</v>
      </c>
      <c r="B21" s="1" t="s">
        <v>65</v>
      </c>
      <c r="C21" s="3" t="n">
        <v>0.05</v>
      </c>
      <c r="D21" s="3" t="n">
        <v>0.05</v>
      </c>
      <c r="E21" s="3" t="n">
        <v>0.05</v>
      </c>
      <c r="F21" s="1" t="s">
        <v>16</v>
      </c>
      <c r="G21" s="1" t="s">
        <v>66</v>
      </c>
    </row>
    <row r="22" customFormat="false" ht="15" hidden="false" customHeight="true" outlineLevel="0" collapsed="false">
      <c r="A22" s="1" t="s">
        <v>67</v>
      </c>
      <c r="B22" s="1" t="s">
        <v>68</v>
      </c>
      <c r="C22" s="3" t="n">
        <v>0.48</v>
      </c>
      <c r="D22" s="3" t="n">
        <v>0.48</v>
      </c>
      <c r="E22" s="3" t="n">
        <v>0.48</v>
      </c>
      <c r="F22" s="1" t="s">
        <v>16</v>
      </c>
      <c r="G22" s="1" t="s">
        <v>69</v>
      </c>
    </row>
    <row r="23" customFormat="false" ht="15" hidden="false" customHeight="true" outlineLevel="0" collapsed="false">
      <c r="A23" s="1" t="s">
        <v>70</v>
      </c>
      <c r="B23" s="1" t="s">
        <v>71</v>
      </c>
      <c r="C23" s="3" t="n">
        <v>2.23</v>
      </c>
      <c r="D23" s="3" t="n">
        <v>2.23</v>
      </c>
      <c r="E23" s="3" t="n">
        <v>2.23</v>
      </c>
      <c r="F23" s="1" t="s">
        <v>72</v>
      </c>
      <c r="G23" s="1" t="s">
        <v>73</v>
      </c>
    </row>
    <row r="24" customFormat="false" ht="15" hidden="false" customHeight="true" outlineLevel="0" collapsed="false">
      <c r="A24" s="1" t="s">
        <v>74</v>
      </c>
      <c r="B24" s="1" t="s">
        <v>75</v>
      </c>
      <c r="C24" s="3" t="n">
        <v>174.5</v>
      </c>
      <c r="D24" s="3" t="n">
        <v>174.5</v>
      </c>
      <c r="E24" s="3" t="n">
        <v>174.5</v>
      </c>
      <c r="F24" s="1" t="s">
        <v>76</v>
      </c>
      <c r="G24" s="1" t="s">
        <v>77</v>
      </c>
    </row>
    <row r="25" customFormat="false" ht="15" hidden="false" customHeight="true" outlineLevel="0" collapsed="false">
      <c r="A25" s="1" t="s">
        <v>78</v>
      </c>
      <c r="B25" s="1" t="s">
        <v>79</v>
      </c>
      <c r="C25" s="3" t="n">
        <v>300</v>
      </c>
      <c r="D25" s="3" t="n">
        <v>227</v>
      </c>
      <c r="E25" s="3" t="n">
        <v>227</v>
      </c>
      <c r="F25" s="1" t="s">
        <v>76</v>
      </c>
      <c r="G25" s="1" t="s">
        <v>80</v>
      </c>
    </row>
    <row r="26" customFormat="false" ht="15" hidden="false" customHeight="true" outlineLevel="0" collapsed="false">
      <c r="A26" s="1" t="s">
        <v>81</v>
      </c>
      <c r="B26" s="1" t="s">
        <v>82</v>
      </c>
      <c r="C26" s="3" t="n">
        <v>300</v>
      </c>
      <c r="D26" s="3" t="n">
        <v>227</v>
      </c>
      <c r="E26" s="3" t="n">
        <v>200</v>
      </c>
      <c r="F26" s="1" t="s">
        <v>76</v>
      </c>
      <c r="G26" s="1" t="s">
        <v>83</v>
      </c>
    </row>
    <row r="27" customFormat="false" ht="15" hidden="false" customHeight="true" outlineLevel="0" collapsed="false">
      <c r="A27" s="1" t="s">
        <v>84</v>
      </c>
      <c r="B27" s="1" t="s">
        <v>85</v>
      </c>
      <c r="C27" s="3" t="n">
        <v>2111.6</v>
      </c>
      <c r="D27" s="3" t="n">
        <v>2111.6</v>
      </c>
      <c r="E27" s="3" t="n">
        <v>2111.6</v>
      </c>
      <c r="F27" s="1" t="s">
        <v>9</v>
      </c>
      <c r="G27" s="1" t="s">
        <v>86</v>
      </c>
    </row>
    <row r="28" customFormat="false" ht="15" hidden="false" customHeight="true" outlineLevel="0" collapsed="false">
      <c r="A28" s="1" t="s">
        <v>87</v>
      </c>
      <c r="B28" s="1" t="s">
        <v>88</v>
      </c>
      <c r="C28" s="3" t="n">
        <v>0.1</v>
      </c>
      <c r="D28" s="3" t="n">
        <v>0.05</v>
      </c>
      <c r="E28" s="3" t="n">
        <v>0.02</v>
      </c>
      <c r="F28" s="1" t="s">
        <v>16</v>
      </c>
      <c r="G28" s="1" t="s">
        <v>89</v>
      </c>
    </row>
    <row r="29" customFormat="false" ht="15" hidden="false" customHeight="true" outlineLevel="0" collapsed="false">
      <c r="A29" s="1" t="s">
        <v>90</v>
      </c>
      <c r="B29" s="1" t="s">
        <v>91</v>
      </c>
      <c r="C29" s="3" t="n">
        <v>0.5</v>
      </c>
      <c r="D29" s="3" t="n">
        <v>0.5</v>
      </c>
      <c r="E29" s="3" t="n">
        <v>0.5</v>
      </c>
      <c r="F29" s="1" t="s">
        <v>16</v>
      </c>
      <c r="G29" s="1" t="s">
        <v>92</v>
      </c>
    </row>
    <row r="30" customFormat="false" ht="15" hidden="false" customHeight="true" outlineLevel="0" collapsed="false">
      <c r="A30" s="1" t="s">
        <v>93</v>
      </c>
      <c r="B30" s="1" t="s">
        <v>94</v>
      </c>
      <c r="C30" s="3" t="n">
        <v>0</v>
      </c>
      <c r="D30" s="3" t="n">
        <v>0.001</v>
      </c>
      <c r="E30" s="3" t="n">
        <v>0.002</v>
      </c>
      <c r="F30" s="1" t="s">
        <v>95</v>
      </c>
      <c r="G30" s="1" t="s">
        <v>96</v>
      </c>
    </row>
    <row r="31" customFormat="false" ht="15" hidden="false" customHeight="true" outlineLevel="0" collapsed="false">
      <c r="A31" s="1" t="s">
        <v>97</v>
      </c>
      <c r="B31" s="1" t="s">
        <v>98</v>
      </c>
      <c r="C31" s="3" t="n">
        <v>-0.01</v>
      </c>
      <c r="D31" s="3" t="n">
        <v>-0.005</v>
      </c>
      <c r="E31" s="3" t="n">
        <v>0</v>
      </c>
      <c r="F31" s="1" t="s">
        <v>95</v>
      </c>
      <c r="G31" s="1" t="s">
        <v>47</v>
      </c>
    </row>
    <row r="32" customFormat="false" ht="15" hidden="false" customHeight="true" outlineLevel="0" collapsed="false">
      <c r="A32" s="1" t="s">
        <v>99</v>
      </c>
      <c r="B32" s="1" t="s">
        <v>100</v>
      </c>
      <c r="C32" s="3" t="n">
        <v>0.005</v>
      </c>
      <c r="D32" s="3" t="n">
        <v>0.015</v>
      </c>
      <c r="E32" s="3" t="n">
        <v>0.035</v>
      </c>
      <c r="F32" s="1" t="s">
        <v>95</v>
      </c>
      <c r="G32" s="1" t="s">
        <v>101</v>
      </c>
    </row>
    <row r="33" customFormat="false" ht="15" hidden="false" customHeight="true" outlineLevel="0" collapsed="false">
      <c r="A33" s="1" t="s">
        <v>102</v>
      </c>
      <c r="B33" s="1" t="s">
        <v>103</v>
      </c>
      <c r="C33" s="3" t="n">
        <v>225</v>
      </c>
      <c r="D33" s="3" t="n">
        <v>225</v>
      </c>
      <c r="E33" s="3" t="n">
        <v>225</v>
      </c>
      <c r="F33" s="1" t="s">
        <v>9</v>
      </c>
      <c r="G33" s="1" t="s">
        <v>104</v>
      </c>
    </row>
    <row r="34" customFormat="false" ht="15" hidden="false" customHeight="true" outlineLevel="0" collapsed="false">
      <c r="A34" s="1" t="s">
        <v>105</v>
      </c>
      <c r="B34" s="1" t="s">
        <v>106</v>
      </c>
      <c r="C34" s="3" t="n">
        <v>0.025</v>
      </c>
      <c r="D34" s="3" t="n">
        <v>0.025</v>
      </c>
      <c r="E34" s="3" t="n">
        <v>0.025</v>
      </c>
      <c r="F34" s="1" t="s">
        <v>16</v>
      </c>
      <c r="G34" s="1" t="s">
        <v>107</v>
      </c>
    </row>
    <row r="35" customFormat="false" ht="15" hidden="false" customHeight="true" outlineLevel="0" collapsed="false">
      <c r="A35" s="1" t="s">
        <v>108</v>
      </c>
      <c r="B35" s="1" t="s">
        <v>109</v>
      </c>
      <c r="C35" s="3" t="n">
        <v>8395.4</v>
      </c>
      <c r="D35" s="3" t="n">
        <v>8395.4</v>
      </c>
      <c r="E35" s="3" t="n">
        <v>8395.4</v>
      </c>
      <c r="F35" s="1" t="s">
        <v>9</v>
      </c>
      <c r="G35" s="4" t="s">
        <v>110</v>
      </c>
    </row>
    <row r="36" customFormat="false" ht="15" hidden="false" customHeight="true" outlineLevel="0" collapsed="false">
      <c r="A36" s="1" t="s">
        <v>111</v>
      </c>
      <c r="B36" s="1" t="s">
        <v>112</v>
      </c>
      <c r="C36" s="3" t="n">
        <v>0.3</v>
      </c>
      <c r="D36" s="3" t="n">
        <v>0.5</v>
      </c>
      <c r="E36" s="3" t="n">
        <v>0.7</v>
      </c>
      <c r="F36" s="1" t="s">
        <v>16</v>
      </c>
      <c r="G36" s="1" t="s">
        <v>113</v>
      </c>
    </row>
    <row r="37" customFormat="false" ht="15" hidden="false" customHeight="true" outlineLevel="0" collapsed="false">
      <c r="A37" s="1" t="s">
        <v>114</v>
      </c>
      <c r="B37" s="1" t="s">
        <v>115</v>
      </c>
      <c r="C37" s="3" t="n">
        <v>0.5</v>
      </c>
      <c r="D37" s="3" t="n">
        <v>0.5</v>
      </c>
      <c r="E37" s="3" t="n">
        <v>0.5</v>
      </c>
      <c r="F37" s="1" t="s">
        <v>16</v>
      </c>
      <c r="G37" s="1" t="s">
        <v>47</v>
      </c>
    </row>
    <row r="38" customFormat="false" ht="15" hidden="false" customHeight="true" outlineLevel="0" collapsed="false">
      <c r="A38" s="1" t="s">
        <v>116</v>
      </c>
      <c r="B38" s="1" t="s">
        <v>117</v>
      </c>
      <c r="C38" s="3" t="n">
        <v>0.33</v>
      </c>
      <c r="D38" s="3" t="n">
        <v>0.33</v>
      </c>
      <c r="E38" s="3" t="n">
        <v>0.33</v>
      </c>
      <c r="F38" s="1" t="s">
        <v>16</v>
      </c>
      <c r="G38" s="1" t="s">
        <v>47</v>
      </c>
    </row>
    <row r="39" customFormat="false" ht="15" hidden="false" customHeight="true" outlineLevel="0" collapsed="false">
      <c r="A39" s="1" t="s">
        <v>118</v>
      </c>
      <c r="B39" s="1" t="s">
        <v>119</v>
      </c>
      <c r="C39" s="3" t="n">
        <v>38</v>
      </c>
      <c r="D39" s="3" t="n">
        <v>80</v>
      </c>
      <c r="E39" s="3" t="n">
        <v>150</v>
      </c>
      <c r="F39" s="1" t="s">
        <v>120</v>
      </c>
      <c r="G39" s="1" t="s">
        <v>121</v>
      </c>
    </row>
    <row r="40" customFormat="false" ht="15" hidden="false" customHeight="true" outlineLevel="0" collapsed="false">
      <c r="A40" s="1" t="s">
        <v>122</v>
      </c>
      <c r="B40" s="1" t="s">
        <v>123</v>
      </c>
      <c r="C40" s="3" t="n">
        <v>600</v>
      </c>
      <c r="D40" s="3" t="n">
        <v>600</v>
      </c>
      <c r="E40" s="3" t="n">
        <v>600</v>
      </c>
      <c r="F40" s="1" t="s">
        <v>9</v>
      </c>
      <c r="G40" s="1" t="s">
        <v>124</v>
      </c>
    </row>
    <row r="41" customFormat="false" ht="15" hidden="false" customHeight="true" outlineLevel="0" collapsed="false">
      <c r="A41" s="1" t="s">
        <v>125</v>
      </c>
      <c r="B41" s="1" t="s">
        <v>126</v>
      </c>
      <c r="C41" s="3" t="n">
        <v>0.05</v>
      </c>
      <c r="D41" s="3" t="n">
        <v>0.1</v>
      </c>
      <c r="E41" s="3" t="n">
        <v>0.15</v>
      </c>
      <c r="F41" s="1" t="s">
        <v>16</v>
      </c>
      <c r="G41" s="1" t="s">
        <v>127</v>
      </c>
    </row>
    <row r="42" customFormat="false" ht="15" hidden="false" customHeight="true" outlineLevel="0" collapsed="false">
      <c r="A42" s="1" t="s">
        <v>128</v>
      </c>
      <c r="B42" s="1" t="s">
        <v>129</v>
      </c>
      <c r="C42" s="3" t="n">
        <v>20</v>
      </c>
      <c r="D42" s="3" t="n">
        <v>40</v>
      </c>
      <c r="E42" s="3" t="n">
        <v>80</v>
      </c>
      <c r="F42" s="1" t="s">
        <v>120</v>
      </c>
      <c r="G42" s="1" t="s">
        <v>130</v>
      </c>
    </row>
    <row r="43" customFormat="false" ht="15" hidden="false" customHeight="true" outlineLevel="0" collapsed="false">
      <c r="A43" s="1" t="s">
        <v>131</v>
      </c>
      <c r="B43" s="1" t="s">
        <v>132</v>
      </c>
      <c r="C43" s="3" t="n">
        <v>2</v>
      </c>
      <c r="D43" s="3" t="n">
        <v>10</v>
      </c>
      <c r="E43" s="3" t="n">
        <v>40</v>
      </c>
      <c r="F43" s="1" t="s">
        <v>120</v>
      </c>
      <c r="G43" s="1" t="s">
        <v>133</v>
      </c>
    </row>
    <row r="44" customFormat="false" ht="15" hidden="false" customHeight="true" outlineLevel="0" collapsed="false">
      <c r="A44" s="1" t="s">
        <v>134</v>
      </c>
      <c r="B44" s="1" t="s">
        <v>135</v>
      </c>
      <c r="C44" s="3" t="n">
        <v>50</v>
      </c>
      <c r="D44" s="3" t="n">
        <v>150</v>
      </c>
      <c r="E44" s="3" t="n">
        <v>300</v>
      </c>
      <c r="F44" s="1" t="s">
        <v>120</v>
      </c>
      <c r="G44" s="1" t="s">
        <v>136</v>
      </c>
    </row>
    <row r="45" customFormat="false" ht="15" hidden="false" customHeight="true" outlineLevel="0" collapsed="false">
      <c r="A45" s="1" t="s">
        <v>137</v>
      </c>
      <c r="B45" s="1" t="s">
        <v>138</v>
      </c>
      <c r="C45" s="3" t="n">
        <v>0.001</v>
      </c>
      <c r="D45" s="3" t="n">
        <v>0.005</v>
      </c>
      <c r="E45" s="3" t="n">
        <v>0.01</v>
      </c>
      <c r="F45" s="1" t="s">
        <v>95</v>
      </c>
      <c r="G45" s="1" t="s">
        <v>139</v>
      </c>
    </row>
    <row r="46" customFormat="false" ht="15" hidden="false" customHeight="true" outlineLevel="0" collapsed="false">
      <c r="A46" s="1" t="s">
        <v>140</v>
      </c>
      <c r="B46" s="1" t="s">
        <v>141</v>
      </c>
      <c r="C46" s="3" t="n">
        <v>0.6</v>
      </c>
      <c r="D46" s="3" t="n">
        <v>0.6</v>
      </c>
      <c r="E46" s="3" t="n">
        <v>0.6</v>
      </c>
      <c r="F46" s="1" t="s">
        <v>16</v>
      </c>
      <c r="G46" s="1" t="s">
        <v>142</v>
      </c>
    </row>
    <row r="47" customFormat="false" ht="15" hidden="false" customHeight="true" outlineLevel="0" collapsed="false">
      <c r="A47" s="1" t="s">
        <v>143</v>
      </c>
      <c r="B47" s="1" t="s">
        <v>144</v>
      </c>
      <c r="C47" s="3" t="n">
        <v>1.356</v>
      </c>
      <c r="D47" s="3" t="n">
        <v>1.356</v>
      </c>
      <c r="E47" s="3" t="n">
        <v>1.356</v>
      </c>
      <c r="F47" s="1" t="s">
        <v>145</v>
      </c>
      <c r="G47" s="1" t="s">
        <v>146</v>
      </c>
    </row>
    <row r="48" customFormat="false" ht="15" hidden="false" customHeight="true" outlineLevel="0" collapsed="false">
      <c r="A48" s="1" t="s">
        <v>147</v>
      </c>
      <c r="B48" s="1" t="s">
        <v>148</v>
      </c>
      <c r="C48" s="3" t="n">
        <v>0.1</v>
      </c>
      <c r="D48" s="3" t="n">
        <v>0.15</v>
      </c>
      <c r="E48" s="3" t="n">
        <v>0.2</v>
      </c>
      <c r="F48" s="1" t="s">
        <v>16</v>
      </c>
      <c r="G48" s="1" t="s">
        <v>149</v>
      </c>
    </row>
    <row r="49" customFormat="false" ht="15" hidden="false" customHeight="true" outlineLevel="0" collapsed="false">
      <c r="A49" s="1" t="s">
        <v>150</v>
      </c>
      <c r="B49" s="1" t="s">
        <v>151</v>
      </c>
      <c r="C49" s="3" t="n">
        <v>0.15</v>
      </c>
      <c r="D49" s="3" t="n">
        <v>0.25</v>
      </c>
      <c r="E49" s="3" t="n">
        <v>0.35</v>
      </c>
      <c r="F49" s="1" t="s">
        <v>16</v>
      </c>
      <c r="G49" s="1" t="s">
        <v>47</v>
      </c>
    </row>
    <row r="50" customFormat="false" ht="15" hidden="false" customHeight="true" outlineLevel="0" collapsed="false">
      <c r="A50" s="1" t="s">
        <v>152</v>
      </c>
      <c r="B50" s="1" t="s">
        <v>153</v>
      </c>
      <c r="C50" s="3" t="n">
        <v>262</v>
      </c>
      <c r="D50" s="3" t="n">
        <v>215</v>
      </c>
      <c r="E50" s="3" t="n">
        <v>169</v>
      </c>
      <c r="F50" s="1" t="s">
        <v>76</v>
      </c>
      <c r="G50" s="1" t="s">
        <v>154</v>
      </c>
    </row>
    <row r="51" customFormat="false" ht="15" hidden="false" customHeight="true" outlineLevel="0" collapsed="false">
      <c r="A51" s="1" t="s">
        <v>155</v>
      </c>
      <c r="B51" s="1" t="s">
        <v>156</v>
      </c>
      <c r="C51" s="3" t="n">
        <v>0</v>
      </c>
      <c r="D51" s="3" t="n">
        <v>0.15</v>
      </c>
      <c r="E51" s="3" t="n">
        <v>0.3</v>
      </c>
      <c r="F51" s="1" t="s">
        <v>16</v>
      </c>
      <c r="G51" s="1" t="s">
        <v>157</v>
      </c>
    </row>
    <row r="52" customFormat="false" ht="15" hidden="false" customHeight="true" outlineLevel="0" collapsed="false">
      <c r="A52" s="1" t="s">
        <v>158</v>
      </c>
      <c r="B52" s="1" t="s">
        <v>159</v>
      </c>
      <c r="C52" s="3" t="n">
        <v>262</v>
      </c>
      <c r="D52" s="3" t="n">
        <v>262</v>
      </c>
      <c r="E52" s="3" t="n">
        <v>230</v>
      </c>
      <c r="F52" s="1" t="s">
        <v>76</v>
      </c>
      <c r="G52" s="1" t="s">
        <v>160</v>
      </c>
    </row>
    <row r="53" customFormat="false" ht="15" hidden="false" customHeight="true" outlineLevel="0" collapsed="false">
      <c r="A53" s="1" t="s">
        <v>161</v>
      </c>
      <c r="B53" s="1" t="s">
        <v>162</v>
      </c>
      <c r="C53" s="3" t="n">
        <v>0</v>
      </c>
      <c r="D53" s="3" t="n">
        <v>0.35</v>
      </c>
      <c r="E53" s="3" t="n">
        <v>0.73</v>
      </c>
      <c r="F53" s="1" t="s">
        <v>163</v>
      </c>
      <c r="G53" s="1" t="s">
        <v>164</v>
      </c>
    </row>
    <row r="54" customFormat="false" ht="15" hidden="false" customHeight="true" outlineLevel="0" collapsed="false">
      <c r="A54" s="1" t="s">
        <v>165</v>
      </c>
      <c r="B54" s="1" t="s">
        <v>166</v>
      </c>
      <c r="C54" s="3" t="n">
        <v>0.05</v>
      </c>
      <c r="D54" s="3" t="n">
        <v>0.05</v>
      </c>
      <c r="E54" s="3" t="n">
        <v>0.05</v>
      </c>
      <c r="F54" s="1" t="s">
        <v>167</v>
      </c>
      <c r="G54" s="1" t="s">
        <v>168</v>
      </c>
    </row>
  </sheetData>
  <hyperlinks>
    <hyperlink ref="G2" r:id="rId1" display="Արմստատ, «ՀՀ սոցիալ-տնտեսական վիճակը, 2026 թ. հունվար», աղյուսակ 1.1.2 (https://armstat.am/file/article/sv_01_26a_112.pdf; ռուսերեն տարբերակը՝ sv_01_26r_112.pdf). 2025 թ. ՀՆԱ-ն՝ 11 317,5 մլրդ դրամ, մեկ շնչի հաշվով՝ 3 666 540 դրամ, կամ $9 474։ Այստեղից ՀՆԱ-ն դոլարով ≈ 29,2 մլրդ (11 317,5 մլրդ դրամ ÷ 387 դրամ մեկ դոլարի դիմաց՝ Արմստատի վերահաշվարկում կիրառված փոխարժեքը). նույնքան է նաև ԵԱՏՄ զեկույցում"/>
    <hyperlink ref="G35" r:id="rId2" display="Արմստատ, «ՀՀ սոցիալ-տնտեսական վիճակը, 2025 թ. հունվար–դեկտեմբեր», բաժին 4.1.1. արտահանումը FOB՝ 8 395,4 մլն $ (https://armstat.am/file/article/sv_12_25e_411.pdf)։ Էներգակիրների վերաբերյալ տվյալները Արմստատը ստանում է Տարածքային կառավարման և ենթակառուցվածքների նախարարությունից և էներգետիկ ընկերություններից, այլ ոչ թե հայտարարագրերից, ինչը, հավանաբար, բացատրում է Պետական եկամուտների կոմիտեի՝ ըստ ապրանքների հանրագումարից (8 293,4 մլն $) տարբերությունը"/>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7" min="2" style="1" width="14"/>
    <col collapsed="false" customWidth="true" hidden="false" outlineLevel="0" max="8" min="8" style="1" width="70"/>
  </cols>
  <sheetData>
    <row r="1" customFormat="false" ht="15" hidden="false" customHeight="true" outlineLevel="0" collapsed="false">
      <c r="A1" s="2" t="s">
        <v>169</v>
      </c>
      <c r="B1" s="2" t="s">
        <v>170</v>
      </c>
      <c r="C1" s="2" t="s">
        <v>171</v>
      </c>
      <c r="D1" s="2" t="s">
        <v>172</v>
      </c>
      <c r="E1" s="2" t="s">
        <v>173</v>
      </c>
      <c r="F1" s="2" t="s">
        <v>174</v>
      </c>
      <c r="G1" s="2" t="s">
        <v>175</v>
      </c>
      <c r="H1" s="2" t="s">
        <v>176</v>
      </c>
    </row>
    <row r="2" customFormat="false" ht="15" hidden="false" customHeight="true" outlineLevel="0" collapsed="false">
      <c r="A2" s="1" t="s">
        <v>177</v>
      </c>
      <c r="B2" s="5" t="n">
        <f aca="false">-Պարամետրեր!C3*Պարամետրեր!C4*Պարամետրեր!C6</f>
        <v>-435.46932</v>
      </c>
      <c r="C2" s="5" t="n">
        <f aca="false">-Պարամետրեր!D3*Պարամետրեր!D4*Պարամետրեր!D6</f>
        <v>-329.901</v>
      </c>
      <c r="D2" s="5" t="n">
        <f aca="false">-Պարամետրեր!E3*Պարամետրեր!E4*Պարամետրեր!E6</f>
        <v>-164.9505</v>
      </c>
      <c r="E2" s="5" t="n">
        <f aca="false">-Պարամետրեր!C3*Պարամետրեր!C4*Պարամետրեր!C5*Պարամետրեր!C6</f>
        <v>-326.60199</v>
      </c>
      <c r="F2" s="5" t="n">
        <f aca="false">-Պարամետրեր!D3*Պարամետրեր!D4*Պարամետրեր!D5*Պարամետրեր!D6</f>
        <v>-164.9505</v>
      </c>
      <c r="G2" s="5" t="n">
        <f aca="false">-Պարամետրեր!E3*Պարամետրեր!E4*Պարամետրեր!E5*Պարամետրեր!E6</f>
        <v>-57.732675</v>
      </c>
      <c r="H2" s="1" t="s">
        <v>178</v>
      </c>
    </row>
    <row r="3" customFormat="false" ht="15" hidden="false" customHeight="true" outlineLevel="0" collapsed="false">
      <c r="A3" s="1" t="s">
        <v>179</v>
      </c>
      <c r="B3" s="5" t="n">
        <f aca="false">-(Պարամետրեր!C7*Պարամետրեր!C9+Պարամետրեր!C8*Պարամետրեր!C10)*Պարամետրեր!C11</f>
        <v>-191.04</v>
      </c>
      <c r="C3" s="5" t="n">
        <f aca="false">-(Պարամետրեր!D7*Պարամետրեր!D9+Պարամետրեր!D8*Պարամետրեր!D10)*Պարամետրեր!D11</f>
        <v>-87.54</v>
      </c>
      <c r="D3" s="5" t="n">
        <f aca="false">-(Պարամետրեր!E7*Պարամետրեր!E9+Պարամետրեր!E8*Պարամետրեր!E10)*Պարամետրեր!E11</f>
        <v>-33.408</v>
      </c>
      <c r="E3" s="5" t="n">
        <f aca="false">-(Պարամետրեր!C7*Պարամետրեր!C9+Պարամետրեր!C8*Պարամետրեր!C10)*Պարամետրեր!C11</f>
        <v>-191.04</v>
      </c>
      <c r="F3" s="5" t="n">
        <f aca="false">-(Պարամետրեր!D7*Պարամետրեր!D9+Պարամետրեր!D8*Պարամետրեր!D10)*Պարամետրեր!D11</f>
        <v>-87.54</v>
      </c>
      <c r="G3" s="5" t="n">
        <f aca="false">-(Պարամետրեր!E7*Պարամետրեր!E9+Պարամետրեր!E8*Պարամետրեր!E10)*Պարամետրեր!E11</f>
        <v>-33.408</v>
      </c>
      <c r="H3" s="1" t="s">
        <v>180</v>
      </c>
    </row>
    <row r="4" customFormat="false" ht="15" hidden="false" customHeight="true" outlineLevel="0" collapsed="false">
      <c r="A4" s="1" t="s">
        <v>181</v>
      </c>
      <c r="B4" s="5" t="n">
        <f aca="false">-Պարամետրեր!C12*Պարամետրեր!C13*Պարամետրեր!C15</f>
        <v>-388.270785</v>
      </c>
      <c r="C4" s="5" t="n">
        <f aca="false">-Պարամետրեր!D12*Պարամետրեր!D13*Պարամետրեր!D15</f>
        <v>-232.77625</v>
      </c>
      <c r="D4" s="5" t="n">
        <f aca="false">-Պարամետրեր!E12*Պարամետրեր!E13*Պարամետրեր!E15</f>
        <v>-139.66575</v>
      </c>
      <c r="E4" s="5" t="n">
        <f aca="false">-Պարամետրեր!C12*Պարամետրեր!C13*Պարամետրեր!C14*Պարամետրեր!C15</f>
        <v>-291.20308875</v>
      </c>
      <c r="F4" s="5" t="n">
        <f aca="false">-Պարամետրեր!D12*Պարամետրեր!D13*Պարամետրեր!D14*Պարամետրեր!D15</f>
        <v>-116.388125</v>
      </c>
      <c r="G4" s="5" t="n">
        <f aca="false">-Պարամետրեր!E12*Պարամետրեր!E13*Պարամետրեր!E14*Պարամետրեր!E15</f>
        <v>-48.8830125</v>
      </c>
      <c r="H4" s="1" t="s">
        <v>182</v>
      </c>
    </row>
    <row r="5" customFormat="false" ht="15" hidden="false" customHeight="true" outlineLevel="0" collapsed="false">
      <c r="A5" s="1" t="s">
        <v>183</v>
      </c>
      <c r="B5" s="5" t="n">
        <f aca="false">-(Պարամետրեր!C16*Պարամետրեր!C18*Պարամետրեր!C20+Պարամետրեր!C17*Պարամետրեր!C19*Պարամետրեր!C21)*Պարամետրեր!C22</f>
        <v>-163.20624</v>
      </c>
      <c r="C5" s="5" t="n">
        <f aca="false">-(Պարամետրեր!D16*Պարամետրեր!D18*Պարամետրեր!D20+Պարամետրեր!D17*Պարամետրեր!D19*Պարամետրեր!D21)*Պարամետրեր!D22</f>
        <v>-81.60312</v>
      </c>
      <c r="D5" s="5" t="n">
        <f aca="false">-(Պարամետրեր!E16*Պարամետրեր!E18*Պարամետրեր!E20+Պարամետրեր!E17*Պարամետրեր!E19*Պարամետրեր!E21)*Պարամետրեր!E22</f>
        <v>-35.05692</v>
      </c>
      <c r="E5" s="5" t="n">
        <f aca="false">-(Պարամետրեր!C16*Պարամետրեր!C18*Պարամետրեր!C20+Պարամետրեր!C17*Պարամետրեր!C19*Պարամետրեր!C21)*Պարամետրեր!C22</f>
        <v>-163.20624</v>
      </c>
      <c r="F5" s="5" t="n">
        <f aca="false">-(Պարամետրեր!D16*Պարամետրեր!D18*Պարամետրեր!D20+Պարամետրեր!D17*Պարամետրեր!D19*Պարամետրեր!D21)*Պարամետրեր!D22</f>
        <v>-81.60312</v>
      </c>
      <c r="G5" s="5" t="n">
        <f aca="false">-(Պարամետրեր!E16*Պարամետրեր!E18*Պարամետրեր!E20+Պարամետրեր!E17*Պարամետրեր!E19*Պարամետրեր!E21)*Պարամետրեր!E22</f>
        <v>-35.05692</v>
      </c>
      <c r="H5" s="1" t="s">
        <v>184</v>
      </c>
    </row>
    <row r="6" customFormat="false" ht="15" hidden="false" customHeight="true" outlineLevel="0" collapsed="false">
      <c r="A6" s="1" t="s">
        <v>185</v>
      </c>
      <c r="B6" s="5" t="n">
        <f aca="false">-(Պարամետրեր!C25-Պարամետրեր!C24)*Պարամետրեր!C23*(1-IF(Պարամետրեր!C50&lt;IF(0&gt;0,MIN(Պարամետրեր!C25,Պարամետրեր!C52),Պարամետրեր!C25),Պարամետրեր!C48,0))</f>
        <v>-251.8785</v>
      </c>
      <c r="C6" s="5" t="n">
        <f aca="false">-(Պարամետրեր!D25-Պարամետրեր!D24)*Պարամետրեր!D23*(1-IF(Պարամետրեր!D50&lt;IF(0&gt;0,MIN(Պարամետրեր!D25,Պարամետրեր!D52),Պարամետրեր!D25),Պարամետրեր!D48,0))</f>
        <v>-99.51375</v>
      </c>
      <c r="D6" s="5" t="n">
        <f aca="false">-(Պարամետրեր!E25-Պարամետրեր!E24)*Պարամետրեր!E23*(1-IF(Պարամետրեր!E50&lt;IF(0&gt;0,MIN(Պարամետրեր!E25,Պարամետրեր!E52),Պարամետրեր!E25),Պարամետրեր!E48,0))</f>
        <v>-93.66</v>
      </c>
      <c r="E6" s="5" t="n">
        <f aca="false">-(Պարամետրեր!C26-Պարամետրեր!C24)*Պարամետրեր!C23*(1-IF(Պարամետրեր!C50&lt;IF(Պարամետրեր!C51&gt;0,MIN(Պարամետրեր!C26,Պարամետրեր!C52),Պարամետրեր!C26),Պարամետրեր!C49,0))</f>
        <v>-237.88525</v>
      </c>
      <c r="F6" s="5" t="n">
        <f aca="false">-(Պարամետրեր!D26-Պարամետրեր!D24)*Պարամետրեր!D23*(1-IF(Պարամետրեր!D50&lt;IF(Պարամետրեր!D51&gt;0,MIN(Պարամետրեր!D26,Պարամետրեր!D52),Պարամետրեր!D26),Պարամետրեր!D49,0))</f>
        <v>-87.80625</v>
      </c>
      <c r="G6" s="5" t="n">
        <f aca="false">-(Պարամետրեր!E26-Պարամետրեր!E24)*Պարամետրեր!E23*(1-IF(Պարամետրեր!E50&lt;IF(Պարամետրեր!E51&gt;0,MIN(Պարամետրեր!E26,Պարամետրեր!E52),Պարամետրեր!E26),Պարամետրեր!E49,0))</f>
        <v>-36.96225</v>
      </c>
      <c r="H6" s="1" t="s">
        <v>186</v>
      </c>
    </row>
    <row r="7" customFormat="false" ht="15" hidden="false" customHeight="true" outlineLevel="0" collapsed="false">
      <c r="A7" s="1" t="s">
        <v>187</v>
      </c>
      <c r="B7" s="5" t="n">
        <f aca="false">-(Պարամետրեր!C50-Պարամետրեր!C24)*Պարամետրեր!C23*IF(Պարամետրեր!C50&lt;IF(0&gt;0,MIN(Պարամետրեր!C25,Պարամետրեր!C52),Պարամետրեր!C25),Պարամետրեր!C48,0)</f>
        <v>-19.5125</v>
      </c>
      <c r="C7" s="5" t="n">
        <f aca="false">-(Պարամետրեր!D50-Պարամետրեր!D24)*Պարամետրեր!D23*IF(Պարամետրեր!D50&lt;IF(0&gt;0,MIN(Պարամետրեր!D25,Պարամետրեր!D52),Պարամետրեր!D25),Պարամետրեր!D48,0)</f>
        <v>-13.54725</v>
      </c>
      <c r="D7" s="5" t="n">
        <f aca="false">-(Պարամետրեր!E50-Պարամետրեր!E24)*Պարամետրեր!E23*IF(Պարամետրեր!E50&lt;IF(0&gt;0,MIN(Պարամետրեր!E25,Պարամետրեր!E52),Պարամետրեր!E25),Պարամետրեր!E48,0)</f>
        <v>2.453</v>
      </c>
      <c r="E7" s="5" t="n">
        <f aca="false">-(Պարամետրեր!C50-Պարամետրեր!C24)*Պարամետրեր!C23*IF(Պարամետրեր!C50&lt;IF(Պարամետրեր!C51&gt;0,MIN(Պարամետրեր!C26,Պարամետրեր!C52),Պարամետրեր!C26),Պարամետրեր!C49,0)</f>
        <v>-29.26875</v>
      </c>
      <c r="F7" s="5" t="n">
        <f aca="false">-(Պարամետրեր!D50-Պարամետրեր!D24)*Պարամետրեր!D23*IF(Պարամետրեր!D50&lt;IF(Պարամետրեր!D51&gt;0,MIN(Պարամետրեր!D26,Պարամետրեր!D52),Պարամետրեր!D26),Պարամետրեր!D49,0)</f>
        <v>-22.57875</v>
      </c>
      <c r="G7" s="5" t="n">
        <f aca="false">-(Պարամետրեր!E50-Պարամետրեր!E24)*Պարամետրեր!E23*IF(Պարամետրեր!E50&lt;IF(Պարամետրեր!E51&gt;0,MIN(Պարամետրեր!E26,Պարամետրեր!E52),Պարամետրեր!E26),Պարամետրեր!E49,0)</f>
        <v>4.29275</v>
      </c>
      <c r="H7" s="1" t="s">
        <v>188</v>
      </c>
    </row>
    <row r="8" customFormat="false" ht="15" hidden="false" customHeight="true" outlineLevel="0" collapsed="false">
      <c r="A8" s="1" t="s">
        <v>189</v>
      </c>
      <c r="B8" s="5" t="n">
        <f aca="false">(Պարամետրեր!C25-IF(0&gt;0,MIN(Պարամետրեր!C25,Պարամետրեր!C52),Պարամետրեր!C25))*Պարամետրեր!C23*(1-IF(Պարամետրեր!C50&lt;IF(0&gt;0,MIN(Պարամետրեր!C25,Պարամետրեր!C52),Պարամետրեր!C25),Պարամետրեր!C48,0))</f>
        <v>0</v>
      </c>
      <c r="C8" s="5" t="n">
        <f aca="false">(Պարամետրեր!D25-IF(0&gt;0,MIN(Պարամետրեր!D25,Պարամետրեր!D52),Պարամետրեր!D25))*Պարամետրեր!D23*(1-IF(Պարամետրեր!D50&lt;IF(0&gt;0,MIN(Պարամետրեր!D25,Պարամետրեր!D52),Պարամետրեր!D25),Պարամետրեր!D48,0))</f>
        <v>0</v>
      </c>
      <c r="D8" s="5" t="n">
        <f aca="false">(Պարամետրեր!E25-IF(0&gt;0,MIN(Պարամետրեր!E25,Պարամետրեր!E52),Պարամետրեր!E25))*Պարամետրեր!E23*(1-IF(Պարամետրեր!E50&lt;IF(0&gt;0,MIN(Պարամետրեր!E25,Պարամետրեր!E52),Պարամետրեր!E25),Պարամետրեր!E48,0))</f>
        <v>0</v>
      </c>
      <c r="E8" s="5" t="n">
        <f aca="false">(Պարամետրեր!C26-IF(Պարամետրեր!C51&gt;0,MIN(Պարամետրեր!C26,Պարամետրեր!C52),Պարամետրեր!C26))*Պարամետրեր!C23*(1-IF(Պարամետրեր!C50&lt;IF(Պարամետրեր!C51&gt;0,MIN(Պարամետրեր!C26,Պարամետրեր!C52),Պարամետրեր!C26),Պարամետրեր!C49,0))</f>
        <v>0</v>
      </c>
      <c r="F8" s="5" t="n">
        <f aca="false">(Պարամետրեր!D26-IF(Պարամետրեր!D51&gt;0,MIN(Պարամետրեր!D26,Պարամետրեր!D52),Պարամետրեր!D26))*Պարամետրեր!D23*(1-IF(Պարամետրեր!D50&lt;IF(Պարամետրեր!D51&gt;0,MIN(Պարամետրեր!D26,Պարամետրեր!D52),Պարամետրեր!D26),Պարամետրեր!D49,0))</f>
        <v>0</v>
      </c>
      <c r="G8" s="5" t="n">
        <f aca="false">(Պարամետրեր!E26-IF(Պարամետրեր!E51&gt;0,MIN(Պարամետրեր!E26,Պարամետրեր!E52),Պարամետրեր!E26))*Պարամետրեր!E23*(1-IF(Պարամետրեր!E50&lt;IF(Պարամետրեր!E51&gt;0,MIN(Պարամետրեր!E26,Պարամետրեր!E52),Պարամետրեր!E26),Պարամետրեր!E49,0))</f>
        <v>0</v>
      </c>
      <c r="H8" s="1" t="s">
        <v>190</v>
      </c>
    </row>
    <row r="9" customFormat="false" ht="15" hidden="false" customHeight="true" outlineLevel="0" collapsed="false">
      <c r="A9" s="1" t="s">
        <v>191</v>
      </c>
      <c r="B9" s="5" t="n">
        <f aca="false">0</f>
        <v>0</v>
      </c>
      <c r="C9" s="5" t="n">
        <f aca="false">0</f>
        <v>0</v>
      </c>
      <c r="D9" s="5" t="n">
        <f aca="false">0</f>
        <v>0</v>
      </c>
      <c r="E9" s="5" t="n">
        <f aca="false">Պարամետրեր!C53*Պարամետրեր!C54*IF(Պարամետրեր!C51&gt;0,MIN(Պարամետրեր!C26,Պարամետրեր!C52),Պարամետրեր!C26)</f>
        <v>0</v>
      </c>
      <c r="F9" s="5" t="n">
        <f aca="false">Պարամետրեր!D53*Պարամետրեր!D54*IF(Պարամետրեր!D51&gt;0,MIN(Պարամետրեր!D26,Պարամետրեր!D52),Պարամետրեր!D26)</f>
        <v>3.9725</v>
      </c>
      <c r="G9" s="5" t="n">
        <f aca="false">Պարամետրեր!E53*Պարամետրեր!E54*IF(Պարամետրեր!E51&gt;0,MIN(Պարամետրեր!E26,Պարամետրեր!E52),Պարամետրեր!E26)</f>
        <v>7.3</v>
      </c>
      <c r="H9" s="1" t="s">
        <v>192</v>
      </c>
    </row>
    <row r="10" customFormat="false" ht="15" hidden="false" customHeight="true" outlineLevel="0" collapsed="false">
      <c r="A10" s="1" t="s">
        <v>193</v>
      </c>
      <c r="B10" s="5" t="n">
        <f aca="false">-Պարամետրեր!C27*Պարամետրեր!C28</f>
        <v>-211.16</v>
      </c>
      <c r="C10" s="5" t="n">
        <f aca="false">-Պարամետրեր!D27*Պարամետրեր!D28</f>
        <v>-105.58</v>
      </c>
      <c r="D10" s="5" t="n">
        <f aca="false">-Պարամետրեր!E27*Պարամետրեր!E28</f>
        <v>-42.232</v>
      </c>
      <c r="E10" s="5" t="n">
        <f aca="false">-Պարամետրեր!C27*Պարամետրեր!C28*Պարամետրեր!C29</f>
        <v>-105.58</v>
      </c>
      <c r="F10" s="5" t="n">
        <f aca="false">-Պարամետրեր!D27*Պարամետրեր!D28*Պարամետրեր!D29</f>
        <v>-52.79</v>
      </c>
      <c r="G10" s="5" t="n">
        <f aca="false">-Պարամետրեր!E27*Պարամետրեր!E28*Պարամետրեր!E29</f>
        <v>-21.116</v>
      </c>
      <c r="H10" s="1" t="s">
        <v>194</v>
      </c>
    </row>
    <row r="11" customFormat="false" ht="15" hidden="false" customHeight="true" outlineLevel="0" collapsed="false">
      <c r="A11" s="1" t="s">
        <v>195</v>
      </c>
      <c r="B11" s="5" t="n">
        <f aca="false">0</f>
        <v>0</v>
      </c>
      <c r="C11" s="5" t="n">
        <f aca="false">0</f>
        <v>0</v>
      </c>
      <c r="D11" s="5" t="n">
        <f aca="false">0</f>
        <v>0</v>
      </c>
      <c r="E11" s="5" t="n">
        <f aca="false">Պարամետրեր!C30*Պարամետրեր!C2</f>
        <v>0</v>
      </c>
      <c r="F11" s="5" t="n">
        <f aca="false">Պարամետրեր!D30*Պարամետրեր!D2</f>
        <v>29.2</v>
      </c>
      <c r="G11" s="5" t="n">
        <f aca="false">Պարամետրեր!E30*Պարամետրեր!E2</f>
        <v>58.4</v>
      </c>
      <c r="H11" s="1" t="s">
        <v>196</v>
      </c>
    </row>
    <row r="12" customFormat="false" ht="15" hidden="false" customHeight="true" outlineLevel="0" collapsed="false">
      <c r="A12" s="1" t="s">
        <v>197</v>
      </c>
      <c r="B12" s="5" t="n">
        <f aca="false">Պարամետրեր!C31*Պարամետրեր!C2</f>
        <v>-292</v>
      </c>
      <c r="C12" s="5" t="n">
        <f aca="false">Պարամետրեր!D31*Պարամետրեր!D2</f>
        <v>-146</v>
      </c>
      <c r="D12" s="5" t="n">
        <f aca="false">Պարամետրեր!E31*Պարամետրեր!E2</f>
        <v>0</v>
      </c>
      <c r="E12" s="5" t="n">
        <f aca="false">Պարամետրեր!C32*Պարամետրեր!C2</f>
        <v>146</v>
      </c>
      <c r="F12" s="5" t="n">
        <f aca="false">Պարամետրեր!D32*Պարամետրեր!D2</f>
        <v>438</v>
      </c>
      <c r="G12" s="5" t="n">
        <f aca="false">Պարամետրեր!E32*Պարամետրեր!E2</f>
        <v>1022</v>
      </c>
      <c r="H12" s="1" t="s">
        <v>196</v>
      </c>
    </row>
    <row r="13" customFormat="false" ht="15" hidden="false" customHeight="true" outlineLevel="0" collapsed="false">
      <c r="A13" s="1" t="s">
        <v>198</v>
      </c>
      <c r="B13" s="5" t="n">
        <f aca="false">(Պարամետրեր!C33+Պարամետրեր!C34*Պարամետրեր!C35)*Պարամետրեր!C36*Պարամետրեր!C37*Պարամետրեր!C38</f>
        <v>21.5268075</v>
      </c>
      <c r="C13" s="5" t="n">
        <f aca="false">(Պարամետրեր!D33+Պարամետրեր!D34*Պարամետրեր!D35)*Պարամետրեր!D36*Պարամետրեր!D37*Պարամետրեր!D38</f>
        <v>35.8780125</v>
      </c>
      <c r="D13" s="5" t="n">
        <f aca="false">(Պարամետրեր!E33+Պարամետրեր!E34*Պարամետրեր!E35)*Պարամետրեր!E36*Պարամետրեր!E37*Պարամետրեր!E38</f>
        <v>50.2292175</v>
      </c>
      <c r="E13" s="5" t="n">
        <f aca="false">(Պարամետրեր!C33+Պարամետրեր!C34*Պարամետրեր!C35)*Պարամետրեր!C36*Պարամետրեր!C37</f>
        <v>65.23275</v>
      </c>
      <c r="F13" s="5" t="n">
        <f aca="false">(Պարամետրեր!D33+Պարամետրեր!D34*Պարամետրեր!D35)*Պարամետրեր!D36*Պարամետրեր!D37</f>
        <v>108.72125</v>
      </c>
      <c r="G13" s="5" t="n">
        <f aca="false">(Պարամետրեր!E33+Պարամետրեր!E34*Պարամետրեր!E35)*Պարամետրեր!E36*Պարամետրեր!E37</f>
        <v>152.20975</v>
      </c>
      <c r="H13" s="1" t="s">
        <v>199</v>
      </c>
    </row>
    <row r="14" customFormat="false" ht="15" hidden="false" customHeight="true" outlineLevel="0" collapsed="false">
      <c r="A14" s="1" t="s">
        <v>200</v>
      </c>
      <c r="B14" s="5" t="n">
        <f aca="false">Պարամետրեր!C39*Պարամետրեր!C38</f>
        <v>12.54</v>
      </c>
      <c r="C14" s="5" t="n">
        <f aca="false">Պարամետրեր!D39*Պարամետրեր!D38</f>
        <v>26.4</v>
      </c>
      <c r="D14" s="5" t="n">
        <f aca="false">Պարամետրեր!E39*Պարամետրեր!E38</f>
        <v>49.5</v>
      </c>
      <c r="E14" s="5" t="n">
        <f aca="false">Պարամետրեր!C39</f>
        <v>38</v>
      </c>
      <c r="F14" s="5" t="n">
        <f aca="false">Պարամետրեր!D39</f>
        <v>80</v>
      </c>
      <c r="G14" s="5" t="n">
        <f aca="false">Պարամետրեր!E39</f>
        <v>150</v>
      </c>
      <c r="H14" s="1" t="s">
        <v>201</v>
      </c>
    </row>
    <row r="15" customFormat="false" ht="15" hidden="false" customHeight="true" outlineLevel="0" collapsed="false">
      <c r="A15" s="1" t="s">
        <v>202</v>
      </c>
      <c r="B15" s="5" t="n">
        <f aca="false">Պարամետրեր!C40*Պարամետրեր!C41*Պարամետրեր!C38</f>
        <v>9.9</v>
      </c>
      <c r="C15" s="5" t="n">
        <f aca="false">Պարամետրեր!D40*Պարամետրեր!D41*Պարամետրեր!D38</f>
        <v>19.8</v>
      </c>
      <c r="D15" s="5" t="n">
        <f aca="false">Պարամետրեր!E40*Պարամետրեր!E41*Պարամետրեր!E38</f>
        <v>29.7</v>
      </c>
      <c r="E15" s="5" t="n">
        <f aca="false">Պարամետրեր!C40*Պարամետրեր!C41</f>
        <v>30</v>
      </c>
      <c r="F15" s="5" t="n">
        <f aca="false">Պարամետրեր!D40*Պարամետրեր!D41</f>
        <v>60</v>
      </c>
      <c r="G15" s="5" t="n">
        <f aca="false">Պարամետրեր!E40*Պարամետրեր!E41</f>
        <v>90</v>
      </c>
      <c r="H15" s="1" t="s">
        <v>203</v>
      </c>
    </row>
    <row r="16" customFormat="false" ht="15" hidden="false" customHeight="true" outlineLevel="0" collapsed="false">
      <c r="A16" s="1" t="s">
        <v>204</v>
      </c>
      <c r="B16" s="5" t="n">
        <f aca="false">Պարամետրեր!C42</f>
        <v>20</v>
      </c>
      <c r="C16" s="5" t="n">
        <f aca="false">Պարամետրեր!D42</f>
        <v>40</v>
      </c>
      <c r="D16" s="5" t="n">
        <f aca="false">Պարամետրեր!E42</f>
        <v>80</v>
      </c>
      <c r="E16" s="5" t="n">
        <f aca="false">Պարամետրեր!C43</f>
        <v>2</v>
      </c>
      <c r="F16" s="5" t="n">
        <f aca="false">Պարամետրեր!D43</f>
        <v>10</v>
      </c>
      <c r="G16" s="5" t="n">
        <f aca="false">Պարամետրեր!E43</f>
        <v>40</v>
      </c>
      <c r="H16" s="1" t="s">
        <v>205</v>
      </c>
    </row>
    <row r="17" customFormat="false" ht="15" hidden="false" customHeight="true" outlineLevel="0" collapsed="false">
      <c r="A17" s="1" t="s">
        <v>206</v>
      </c>
      <c r="B17" s="5" t="n">
        <f aca="false">Պարամետրեր!C44*Պարամետրեր!C46</f>
        <v>30</v>
      </c>
      <c r="C17" s="5" t="n">
        <f aca="false">Պարամետրեր!D44*Պարամետրեր!D46</f>
        <v>90</v>
      </c>
      <c r="D17" s="5" t="n">
        <f aca="false">Պարամետրեր!E44*Պարամետրեր!E46</f>
        <v>180</v>
      </c>
      <c r="E17" s="5" t="n">
        <f aca="false">0</f>
        <v>0</v>
      </c>
      <c r="F17" s="5" t="n">
        <f aca="false">0</f>
        <v>0</v>
      </c>
      <c r="G17" s="5" t="n">
        <f aca="false">0</f>
        <v>0</v>
      </c>
      <c r="H17" s="1" t="s">
        <v>207</v>
      </c>
    </row>
    <row r="18" customFormat="false" ht="15" hidden="false" customHeight="true" outlineLevel="0" collapsed="false">
      <c r="A18" s="1" t="s">
        <v>208</v>
      </c>
      <c r="B18" s="5" t="n">
        <f aca="false">0</f>
        <v>0</v>
      </c>
      <c r="C18" s="5" t="n">
        <f aca="false">0</f>
        <v>0</v>
      </c>
      <c r="D18" s="5" t="n">
        <f aca="false">0</f>
        <v>0</v>
      </c>
      <c r="E18" s="5" t="n">
        <f aca="false">Պարամետրեր!C45*Պարամետրեր!C2</f>
        <v>29.2</v>
      </c>
      <c r="F18" s="5" t="n">
        <f aca="false">Պարամետրեր!D45*Պարամետրեր!D2</f>
        <v>146</v>
      </c>
      <c r="G18" s="5" t="n">
        <f aca="false">Պարամետրեր!E45*Պարամետրեր!E2</f>
        <v>292</v>
      </c>
      <c r="H18" s="1" t="s">
        <v>196</v>
      </c>
    </row>
    <row r="19" customFormat="false" ht="15" hidden="false" customHeight="true" outlineLevel="0" collapsed="false">
      <c r="A19" s="1" t="s">
        <v>209</v>
      </c>
      <c r="B19" s="5" t="n">
        <f aca="false">(B2+B3+B4+B5+B6+B7+B8+B9+B10+B13+B14+B15+B16+B17)*(Պարամետրեր!C47-1)</f>
        <v>-557.69911135</v>
      </c>
      <c r="C19" s="5" t="n">
        <f aca="false">(C2+C3+C4+C5+C6+C7+C8+C9+C10+C13+C14+C15+C16+C17)*(Պարամետրեր!D47-1)</f>
        <v>-262.86447527</v>
      </c>
      <c r="D19" s="5" t="n">
        <f aca="false">(D2+D3+D4+D5+D6+D7+D8+D9+D10+D13+D14+D15+D16+D17)*(Պարամետրեր!E47-1)</f>
        <v>-41.68437909</v>
      </c>
      <c r="E19" s="5" t="n">
        <f aca="false">(E2+E3+E4+E5+E6+E7+E8+E9+E10+E13+E14+E15+E16+E17)*(Պարամետրեր!C47-1)</f>
        <v>-430.600714475</v>
      </c>
      <c r="F19" s="5" t="n">
        <f aca="false">(F2+F3+F4+F5+F6+F7+F8+F9+F10+F13+F14+F15+F16+F17)*(Պարամետրեր!D47-1)</f>
        <v>-124.94282622</v>
      </c>
      <c r="G19" s="5" t="n">
        <f aca="false">(G2+G3+G4+G5+G6+G7+G8+G9+G10+G13+G14+G15+G16+G17)*(Պարամետրեր!E47-1)</f>
        <v>74.98913673</v>
      </c>
      <c r="H19" s="1" t="s">
        <v>210</v>
      </c>
    </row>
    <row r="20" customFormat="false" ht="15" hidden="false" customHeight="true" outlineLevel="0" collapsed="false">
      <c r="A20" s="2" t="s">
        <v>211</v>
      </c>
      <c r="B20" s="6" t="n">
        <f aca="false">SUM(B2:B19)</f>
        <v>-2416.26964885</v>
      </c>
      <c r="C20" s="6" t="n">
        <f aca="false">SUM(C2:C19)</f>
        <v>-1147.24783277</v>
      </c>
      <c r="D20" s="6" t="n">
        <f aca="false">SUM(D2:D19)</f>
        <v>-158.77533159</v>
      </c>
      <c r="E20" s="6" t="n">
        <f aca="false">SUM(E2:E19)</f>
        <v>-1464.953283225</v>
      </c>
      <c r="F20" s="6" t="n">
        <f aca="false">SUM(F2:F19)</f>
        <v>137.29417878</v>
      </c>
      <c r="G20" s="6" t="n">
        <f aca="false">SUM(G2:G19)</f>
        <v>1658.03277923</v>
      </c>
      <c r="H20" s="2"/>
    </row>
    <row r="21" customFormat="false" ht="15" hidden="false" customHeight="true" outlineLevel="0" collapsed="false">
      <c r="A21" s="2" t="s">
        <v>212</v>
      </c>
      <c r="B21" s="7" t="n">
        <f aca="false">B20/Պարամետրեր!C2</f>
        <v>-0.0827489605770548</v>
      </c>
      <c r="C21" s="7" t="n">
        <f aca="false">C20/Պարամետրեր!D2</f>
        <v>-0.0392893093414384</v>
      </c>
      <c r="D21" s="7" t="n">
        <f aca="false">D20/Պարամետրեր!E2</f>
        <v>-0.00543751135582192</v>
      </c>
      <c r="E21" s="7" t="n">
        <f aca="false">E20/Պարամետրեր!C2</f>
        <v>-0.0501696329871575</v>
      </c>
      <c r="F21" s="7" t="n">
        <f aca="false">F20/Պարամետրեր!D2</f>
        <v>0.00470185543767123</v>
      </c>
      <c r="G21" s="7" t="n">
        <f aca="false">G20/Պարամետրեր!E2</f>
        <v>0.0567819444941781</v>
      </c>
      <c r="H21"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50"/>
  </cols>
  <sheetData>
    <row r="1" customFormat="false" ht="15" hidden="false" customHeight="true" outlineLevel="0" collapsed="false">
      <c r="A1" s="1" t="s">
        <v>213</v>
      </c>
    </row>
    <row r="2" customFormat="false" ht="15" hidden="false" customHeight="true" outlineLevel="0" collapsed="false">
      <c r="A2" s="1" t="s">
        <v>214</v>
      </c>
    </row>
    <row r="3" customFormat="false" ht="15" hidden="false" customHeight="true" outlineLevel="0" collapsed="false">
      <c r="A3" s="1" t="s">
        <v>215</v>
      </c>
    </row>
    <row r="4" customFormat="false" ht="15" hidden="false" customHeight="true" outlineLevel="0" collapsed="false">
      <c r="A4" s="1" t="s">
        <v>216</v>
      </c>
    </row>
    <row r="5" customFormat="false" ht="15" hidden="false" customHeight="true" outlineLevel="0" collapsed="false">
      <c r="A5" s="1" t="s">
        <v>217</v>
      </c>
    </row>
    <row r="6" customFormat="false" ht="15" hidden="false" customHeight="true" outlineLevel="0" collapsed="false">
      <c r="A6" s="1" t="s">
        <v>218</v>
      </c>
    </row>
    <row r="7" customFormat="false" ht="15" hidden="false" customHeight="true" outlineLevel="0" collapsed="false">
      <c r="A7" s="1" t="s">
        <v>219</v>
      </c>
    </row>
    <row r="8" customFormat="false" ht="15" hidden="false" customHeight="true" outlineLevel="0" collapsed="false">
      <c r="A8" s="1" t="s">
        <v>220</v>
      </c>
    </row>
    <row r="9" customFormat="false" ht="15" hidden="false" customHeight="true" outlineLevel="0" collapsed="false">
      <c r="A9" s="1" t="s">
        <v>221</v>
      </c>
    </row>
    <row r="10" customFormat="false" ht="15" hidden="false" customHeight="true" outlineLevel="0" collapsed="false">
      <c r="A10" s="1" t="s">
        <v>222</v>
      </c>
    </row>
    <row r="11" customFormat="false" ht="15" hidden="false" customHeight="true" outlineLevel="0" collapsed="false">
      <c r="A11" s="1" t="s">
        <v>223</v>
      </c>
    </row>
    <row r="12" customFormat="false" ht="15" hidden="false" customHeight="true" outlineLevel="0" collapsed="false">
      <c r="A12" s="1" t="s">
        <v>224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10" min="2" style="1" width="14"/>
  </cols>
  <sheetData>
    <row r="1" customFormat="false" ht="15" hidden="false" customHeight="true" outlineLevel="0" collapsed="false">
      <c r="A1" s="8" t="s">
        <v>225</v>
      </c>
    </row>
    <row r="2" customFormat="false" ht="15" hidden="false" customHeight="true" outlineLevel="0" collapsed="false">
      <c r="A2" s="1" t="s">
        <v>226</v>
      </c>
    </row>
    <row r="3" customFormat="false" ht="15" hidden="false" customHeight="true" outlineLevel="0" collapsed="false">
      <c r="A3" s="1" t="s">
        <v>227</v>
      </c>
    </row>
    <row r="4" customFormat="false" ht="15" hidden="false" customHeight="true" outlineLevel="0" collapsed="false"/>
    <row r="5" customFormat="false" ht="15" hidden="false" customHeight="true" outlineLevel="0" collapsed="false">
      <c r="A5" s="2" t="s">
        <v>1</v>
      </c>
      <c r="B5" s="2" t="s">
        <v>228</v>
      </c>
      <c r="C5" s="2" t="s">
        <v>3</v>
      </c>
      <c r="D5" s="2" t="s">
        <v>229</v>
      </c>
      <c r="E5" s="2" t="s">
        <v>230</v>
      </c>
      <c r="F5" s="2" t="s">
        <v>231</v>
      </c>
      <c r="G5" s="2" t="s">
        <v>232</v>
      </c>
      <c r="H5" s="2" t="s">
        <v>233</v>
      </c>
      <c r="I5" s="2" t="s">
        <v>234</v>
      </c>
      <c r="J5" s="2" t="s">
        <v>232</v>
      </c>
    </row>
    <row r="6" customFormat="false" ht="15" hidden="false" customHeight="true" outlineLevel="0" collapsed="false">
      <c r="A6" s="1" t="s">
        <v>100</v>
      </c>
      <c r="B6" s="1" t="n">
        <v>0.005</v>
      </c>
      <c r="C6" s="1" t="n">
        <v>0.015</v>
      </c>
      <c r="D6" s="1" t="n">
        <v>0.035</v>
      </c>
      <c r="E6" s="1" t="n">
        <v>-3.93</v>
      </c>
      <c r="F6" s="1" t="n">
        <v>-3.93</v>
      </c>
      <c r="G6" s="1" t="n">
        <v>0</v>
      </c>
      <c r="H6" s="1" t="n">
        <v>-0.53</v>
      </c>
      <c r="I6" s="1" t="n">
        <v>2.47</v>
      </c>
      <c r="J6" s="1" t="n">
        <v>3</v>
      </c>
    </row>
    <row r="7" customFormat="false" ht="15" hidden="false" customHeight="true" outlineLevel="0" collapsed="false">
      <c r="A7" s="1" t="s">
        <v>235</v>
      </c>
      <c r="B7" s="1" t="n">
        <v>0.001</v>
      </c>
      <c r="C7" s="1" t="n">
        <v>0.005</v>
      </c>
      <c r="D7" s="1" t="n">
        <v>0.01</v>
      </c>
      <c r="E7" s="1" t="n">
        <v>-3.93</v>
      </c>
      <c r="F7" s="1" t="n">
        <v>-3.93</v>
      </c>
      <c r="G7" s="1" t="n">
        <v>0</v>
      </c>
      <c r="H7" s="1" t="n">
        <v>0.07</v>
      </c>
      <c r="I7" s="1" t="n">
        <v>0.97</v>
      </c>
      <c r="J7" s="1" t="n">
        <v>0.9</v>
      </c>
    </row>
    <row r="8" customFormat="false" ht="15" hidden="false" customHeight="true" outlineLevel="0" collapsed="false">
      <c r="A8" s="1" t="s">
        <v>144</v>
      </c>
      <c r="B8" s="1" t="n">
        <v>1</v>
      </c>
      <c r="C8" s="1" t="n">
        <v>1.356</v>
      </c>
      <c r="D8" s="1" t="n">
        <v>1.529</v>
      </c>
      <c r="E8" s="1" t="n">
        <v>-3.03</v>
      </c>
      <c r="F8" s="1" t="n">
        <v>-4.37</v>
      </c>
      <c r="G8" s="1" t="n">
        <v>1.34</v>
      </c>
      <c r="H8" s="1" t="n">
        <v>0.9</v>
      </c>
      <c r="I8" s="1" t="n">
        <v>0.26</v>
      </c>
      <c r="J8" s="1" t="n">
        <v>0.64</v>
      </c>
    </row>
    <row r="9" customFormat="false" ht="15" hidden="false" customHeight="true" outlineLevel="0" collapsed="false">
      <c r="A9" s="1" t="s">
        <v>236</v>
      </c>
      <c r="B9" s="1" t="n">
        <v>0.396</v>
      </c>
      <c r="C9" s="1" t="n">
        <v>0.3</v>
      </c>
      <c r="D9" s="1" t="n">
        <v>0.15</v>
      </c>
      <c r="E9" s="1" t="n">
        <v>-4.42</v>
      </c>
      <c r="F9" s="1" t="n">
        <v>-3.16</v>
      </c>
      <c r="G9" s="1" t="n">
        <v>1.26</v>
      </c>
      <c r="H9" s="1" t="n">
        <v>0.23</v>
      </c>
      <c r="I9" s="1" t="n">
        <v>0.85</v>
      </c>
      <c r="J9" s="1" t="n">
        <v>0.63</v>
      </c>
    </row>
    <row r="10" customFormat="false" ht="15" hidden="false" customHeight="true" outlineLevel="0" collapsed="false">
      <c r="A10" s="1" t="s">
        <v>237</v>
      </c>
      <c r="B10" s="1" t="n">
        <v>0.75</v>
      </c>
      <c r="C10" s="1" t="n">
        <v>0.5</v>
      </c>
      <c r="D10" s="1" t="n">
        <v>0.35</v>
      </c>
      <c r="E10" s="1" t="n">
        <v>-3.93</v>
      </c>
      <c r="F10" s="1" t="n">
        <v>-3.93</v>
      </c>
      <c r="G10" s="1" t="n">
        <v>0</v>
      </c>
      <c r="H10" s="1" t="n">
        <v>0.09</v>
      </c>
      <c r="I10" s="1" t="n">
        <v>0.7</v>
      </c>
      <c r="J10" s="1" t="n">
        <v>0.61</v>
      </c>
    </row>
    <row r="11" customFormat="false" ht="15" hidden="false" customHeight="true" outlineLevel="0" collapsed="false">
      <c r="A11" s="1" t="s">
        <v>238</v>
      </c>
      <c r="B11" s="1" t="n">
        <v>0.417</v>
      </c>
      <c r="C11" s="1" t="n">
        <v>0.25</v>
      </c>
      <c r="D11" s="1" t="n">
        <v>0.15</v>
      </c>
      <c r="E11" s="1" t="n">
        <v>-4.65</v>
      </c>
      <c r="F11" s="1" t="n">
        <v>-3.5</v>
      </c>
      <c r="G11" s="1" t="n">
        <v>1.15</v>
      </c>
      <c r="H11" s="1" t="n">
        <v>0.11</v>
      </c>
      <c r="I11" s="1" t="n">
        <v>0.69</v>
      </c>
      <c r="J11" s="1" t="n">
        <v>0.58</v>
      </c>
    </row>
    <row r="12" customFormat="false" ht="15" hidden="false" customHeight="true" outlineLevel="0" collapsed="false">
      <c r="A12" s="1" t="s">
        <v>119</v>
      </c>
      <c r="B12" s="1" t="n">
        <v>38</v>
      </c>
      <c r="C12" s="1" t="n">
        <v>80</v>
      </c>
      <c r="D12" s="1" t="n">
        <v>150</v>
      </c>
      <c r="E12" s="1" t="n">
        <v>-3.99</v>
      </c>
      <c r="F12" s="1" t="n">
        <v>-3.82</v>
      </c>
      <c r="G12" s="1" t="n">
        <v>0.17</v>
      </c>
      <c r="H12" s="1" t="n">
        <v>0.28</v>
      </c>
      <c r="I12" s="1" t="n">
        <v>0.8</v>
      </c>
      <c r="J12" s="1" t="n">
        <v>0.52</v>
      </c>
    </row>
    <row r="13" customFormat="false" ht="15" hidden="false" customHeight="true" outlineLevel="0" collapsed="false">
      <c r="A13" s="1" t="s">
        <v>239</v>
      </c>
      <c r="B13" s="1" t="n">
        <v>300</v>
      </c>
      <c r="C13" s="1" t="n">
        <v>227</v>
      </c>
      <c r="D13" s="1" t="n">
        <v>200</v>
      </c>
      <c r="E13" s="1" t="n">
        <v>-3.93</v>
      </c>
      <c r="F13" s="1" t="n">
        <v>-3.93</v>
      </c>
      <c r="G13" s="1" t="n">
        <v>0</v>
      </c>
      <c r="H13" s="1" t="n">
        <v>0.2</v>
      </c>
      <c r="I13" s="1" t="n">
        <v>0.72</v>
      </c>
      <c r="J13" s="1" t="n">
        <v>0.52</v>
      </c>
    </row>
    <row r="14" customFormat="false" ht="15" hidden="false" customHeight="true" outlineLevel="0" collapsed="false">
      <c r="A14" s="1" t="s">
        <v>65</v>
      </c>
      <c r="B14" s="1" t="n">
        <v>0</v>
      </c>
      <c r="C14" s="1" t="n">
        <v>0.05</v>
      </c>
      <c r="D14" s="1" t="n">
        <v>0.2</v>
      </c>
      <c r="E14" s="1" t="n">
        <v>-3.82</v>
      </c>
      <c r="F14" s="1" t="n">
        <v>-4.27</v>
      </c>
      <c r="G14" s="1" t="n">
        <v>0.45</v>
      </c>
      <c r="H14" s="1" t="n">
        <v>0.58</v>
      </c>
      <c r="I14" s="1" t="n">
        <v>0.13</v>
      </c>
      <c r="J14" s="1" t="n">
        <v>0.45</v>
      </c>
    </row>
    <row r="15" customFormat="false" ht="15" hidden="false" customHeight="true" outlineLevel="0" collapsed="false">
      <c r="A15" s="1" t="s">
        <v>46</v>
      </c>
      <c r="B15" s="1" t="n">
        <v>0.75</v>
      </c>
      <c r="C15" s="1" t="n">
        <v>0.5</v>
      </c>
      <c r="D15" s="1" t="n">
        <v>0.35</v>
      </c>
      <c r="E15" s="1" t="n">
        <v>-3.93</v>
      </c>
      <c r="F15" s="1" t="n">
        <v>-3.93</v>
      </c>
      <c r="G15" s="1" t="n">
        <v>0</v>
      </c>
      <c r="H15" s="1" t="n">
        <v>0.2</v>
      </c>
      <c r="I15" s="1" t="n">
        <v>0.63</v>
      </c>
      <c r="J15" s="1" t="n">
        <v>0.43</v>
      </c>
    </row>
    <row r="16" customFormat="false" ht="15" hidden="false" customHeight="true" outlineLevel="0" collapsed="false">
      <c r="A16" s="1" t="s">
        <v>240</v>
      </c>
      <c r="B16" s="1" t="n">
        <v>0.5</v>
      </c>
      <c r="C16" s="1" t="n">
        <v>0.25</v>
      </c>
      <c r="D16" s="1" t="n">
        <v>0.1</v>
      </c>
      <c r="E16" s="1" t="n">
        <v>-4.2</v>
      </c>
      <c r="F16" s="1" t="n">
        <v>-3.77</v>
      </c>
      <c r="G16" s="1" t="n">
        <v>0.43</v>
      </c>
      <c r="H16" s="1" t="n">
        <v>0.2</v>
      </c>
      <c r="I16" s="1" t="n">
        <v>0.63</v>
      </c>
      <c r="J16" s="1" t="n">
        <v>0.43</v>
      </c>
    </row>
    <row r="17" customFormat="false" ht="15" hidden="false" customHeight="true" outlineLevel="0" collapsed="false">
      <c r="A17" s="1" t="s">
        <v>241</v>
      </c>
      <c r="B17" s="1" t="n">
        <v>0.08</v>
      </c>
      <c r="C17" s="1" t="n">
        <v>0.05</v>
      </c>
      <c r="D17" s="1" t="n">
        <v>0.03</v>
      </c>
      <c r="E17" s="1" t="n">
        <v>-4.17</v>
      </c>
      <c r="F17" s="1" t="n">
        <v>-3.77</v>
      </c>
      <c r="G17" s="1" t="n">
        <v>0.41</v>
      </c>
      <c r="H17" s="1" t="n">
        <v>0.23</v>
      </c>
      <c r="I17" s="1" t="n">
        <v>0.63</v>
      </c>
      <c r="J17" s="1" t="n">
        <v>0.41</v>
      </c>
    </row>
    <row r="18" customFormat="false" ht="15" hidden="false" customHeight="true" outlineLevel="0" collapsed="false">
      <c r="A18" s="1" t="s">
        <v>112</v>
      </c>
      <c r="B18" s="1" t="n">
        <v>0.3</v>
      </c>
      <c r="C18" s="1" t="n">
        <v>0.5</v>
      </c>
      <c r="D18" s="1" t="n">
        <v>0.7</v>
      </c>
      <c r="E18" s="1" t="n">
        <v>-4</v>
      </c>
      <c r="F18" s="1" t="n">
        <v>-3.86</v>
      </c>
      <c r="G18" s="1" t="n">
        <v>0.13</v>
      </c>
      <c r="H18" s="1" t="n">
        <v>0.27</v>
      </c>
      <c r="I18" s="1" t="n">
        <v>0.67</v>
      </c>
      <c r="J18" s="1" t="n">
        <v>0.4</v>
      </c>
    </row>
    <row r="19" customFormat="false" ht="15" hidden="false" customHeight="true" outlineLevel="0" collapsed="false">
      <c r="A19" s="1" t="s">
        <v>242</v>
      </c>
      <c r="B19" s="1" t="n">
        <v>0.1</v>
      </c>
      <c r="C19" s="1" t="n">
        <v>0.05</v>
      </c>
      <c r="D19" s="1" t="n">
        <v>0.02</v>
      </c>
      <c r="E19" s="1" t="n">
        <v>-4.42</v>
      </c>
      <c r="F19" s="1" t="n">
        <v>-3.63</v>
      </c>
      <c r="G19" s="1" t="n">
        <v>0.78</v>
      </c>
      <c r="H19" s="1" t="n">
        <v>0.23</v>
      </c>
      <c r="I19" s="1" t="n">
        <v>0.62</v>
      </c>
      <c r="J19" s="1" t="n">
        <v>0.39</v>
      </c>
    </row>
    <row r="20" customFormat="false" ht="15" hidden="false" customHeight="true" outlineLevel="0" collapsed="false">
      <c r="A20" s="1" t="s">
        <v>126</v>
      </c>
      <c r="B20" s="1" t="n">
        <v>0.05</v>
      </c>
      <c r="C20" s="1" t="n">
        <v>0.1</v>
      </c>
      <c r="D20" s="1" t="n">
        <v>0.15</v>
      </c>
      <c r="E20" s="1" t="n">
        <v>-3.97</v>
      </c>
      <c r="F20" s="1" t="n">
        <v>-3.88</v>
      </c>
      <c r="G20" s="1" t="n">
        <v>0.09</v>
      </c>
      <c r="H20" s="1" t="n">
        <v>0.33</v>
      </c>
      <c r="I20" s="1" t="n">
        <v>0.61</v>
      </c>
      <c r="J20" s="1" t="n">
        <v>0.28</v>
      </c>
    </row>
    <row r="21" customFormat="false" ht="15" hidden="false" customHeight="true" outlineLevel="0" collapsed="false">
      <c r="A21" s="1" t="s">
        <v>243</v>
      </c>
      <c r="B21" s="1" t="n">
        <v>0</v>
      </c>
      <c r="C21" s="1" t="n">
        <v>0.001</v>
      </c>
      <c r="D21" s="1" t="n">
        <v>0.002</v>
      </c>
      <c r="E21" s="1" t="n">
        <v>-3.93</v>
      </c>
      <c r="F21" s="1" t="n">
        <v>-3.93</v>
      </c>
      <c r="G21" s="1" t="n">
        <v>0</v>
      </c>
      <c r="H21" s="1" t="n">
        <v>0.37</v>
      </c>
      <c r="I21" s="1" t="n">
        <v>0.57</v>
      </c>
      <c r="J21" s="1" t="n">
        <v>0.2</v>
      </c>
    </row>
    <row r="22" customFormat="false" ht="15" hidden="false" customHeight="true" outlineLevel="0" collapsed="false">
      <c r="A22" s="1" t="s">
        <v>244</v>
      </c>
      <c r="B22" s="1" t="n">
        <v>2</v>
      </c>
      <c r="C22" s="1" t="n">
        <v>10</v>
      </c>
      <c r="D22" s="1" t="n">
        <v>40</v>
      </c>
      <c r="E22" s="1" t="n">
        <v>-3.93</v>
      </c>
      <c r="F22" s="1" t="n">
        <v>-3.93</v>
      </c>
      <c r="G22" s="1" t="n">
        <v>0</v>
      </c>
      <c r="H22" s="1" t="n">
        <v>0.43</v>
      </c>
      <c r="I22" s="1" t="n">
        <v>0.61</v>
      </c>
      <c r="J22" s="1" t="n">
        <v>0.18</v>
      </c>
    </row>
    <row r="23" customFormat="false" ht="15" hidden="false" customHeight="true" outlineLevel="0" collapsed="false">
      <c r="A23" s="1" t="s">
        <v>61</v>
      </c>
      <c r="B23" s="1" t="n">
        <v>0.6</v>
      </c>
      <c r="C23" s="1" t="n">
        <v>0.3</v>
      </c>
      <c r="D23" s="1" t="n">
        <v>0.15</v>
      </c>
      <c r="E23" s="1" t="n">
        <v>-4.04</v>
      </c>
      <c r="F23" s="1" t="n">
        <v>-3.87</v>
      </c>
      <c r="G23" s="1" t="n">
        <v>0.17</v>
      </c>
      <c r="H23" s="1" t="n">
        <v>0.36</v>
      </c>
      <c r="I23" s="1" t="n">
        <v>0.53</v>
      </c>
      <c r="J23" s="1" t="n">
        <v>0.17</v>
      </c>
    </row>
    <row r="24" customFormat="false" ht="15" hidden="false" customHeight="true" outlineLevel="0" collapsed="false">
      <c r="A24" s="1" t="s">
        <v>245</v>
      </c>
      <c r="B24" s="1" t="n">
        <v>262</v>
      </c>
      <c r="C24" s="1" t="n">
        <v>215</v>
      </c>
      <c r="D24" s="1" t="n">
        <v>169</v>
      </c>
      <c r="E24" s="1" t="n">
        <v>-3.95</v>
      </c>
      <c r="F24" s="1" t="n">
        <v>-3.86</v>
      </c>
      <c r="G24" s="1" t="n">
        <v>0.09</v>
      </c>
      <c r="H24" s="1" t="n">
        <v>0.44</v>
      </c>
      <c r="I24" s="1" t="n">
        <v>0.59</v>
      </c>
      <c r="J24" s="1" t="n">
        <v>0.15</v>
      </c>
    </row>
    <row r="25" customFormat="false" ht="15" hidden="false" customHeight="true" outlineLevel="0" collapsed="false">
      <c r="A25" s="1" t="s">
        <v>34</v>
      </c>
      <c r="B25" s="1" t="n">
        <v>0.6</v>
      </c>
      <c r="C25" s="1" t="n">
        <v>0.4</v>
      </c>
      <c r="D25" s="1" t="n">
        <v>0.2</v>
      </c>
      <c r="E25" s="1" t="n">
        <v>-4</v>
      </c>
      <c r="F25" s="1" t="n">
        <v>-3.85</v>
      </c>
      <c r="G25" s="1" t="n">
        <v>0.15</v>
      </c>
      <c r="H25" s="1" t="n">
        <v>0.4</v>
      </c>
      <c r="I25" s="1" t="n">
        <v>0.54</v>
      </c>
      <c r="J25" s="1" t="n">
        <v>0.15</v>
      </c>
    </row>
    <row r="26" customFormat="false" ht="15" hidden="false" customHeight="true" outlineLevel="0" collapsed="false">
      <c r="A26" s="1" t="s">
        <v>246</v>
      </c>
      <c r="B26" s="1" t="n">
        <v>0.9</v>
      </c>
      <c r="C26" s="1" t="n">
        <v>0.7</v>
      </c>
      <c r="D26" s="1" t="n">
        <v>0.5</v>
      </c>
      <c r="E26" s="1" t="n">
        <v>-4</v>
      </c>
      <c r="F26" s="1" t="n">
        <v>-3.86</v>
      </c>
      <c r="G26" s="1" t="n">
        <v>0.15</v>
      </c>
      <c r="H26" s="1" t="n">
        <v>0.4</v>
      </c>
      <c r="I26" s="1" t="n">
        <v>0.54</v>
      </c>
      <c r="J26" s="1" t="n">
        <v>0.15</v>
      </c>
    </row>
    <row r="27" customFormat="false" ht="15" hidden="false" customHeight="true" outlineLevel="0" collapsed="false">
      <c r="A27" s="1" t="s">
        <v>68</v>
      </c>
      <c r="B27" s="1" t="n">
        <v>0.424</v>
      </c>
      <c r="C27" s="1" t="n">
        <v>0.48</v>
      </c>
      <c r="D27" s="1" t="n">
        <v>0.541</v>
      </c>
      <c r="E27" s="1" t="n">
        <v>-3.88</v>
      </c>
      <c r="F27" s="1" t="n">
        <v>-3.98</v>
      </c>
      <c r="G27" s="1" t="n">
        <v>0.09</v>
      </c>
      <c r="H27" s="1" t="n">
        <v>0.51</v>
      </c>
      <c r="I27" s="1" t="n">
        <v>0.42</v>
      </c>
      <c r="J27" s="1" t="n">
        <v>0.09</v>
      </c>
    </row>
    <row r="28" customFormat="false" ht="15" hidden="false" customHeight="true" outlineLevel="0" collapsed="false">
      <c r="A28" s="1" t="s">
        <v>22</v>
      </c>
      <c r="B28" s="1" t="n">
        <v>0.675</v>
      </c>
      <c r="C28" s="1" t="n">
        <v>0.715</v>
      </c>
      <c r="D28" s="1" t="n">
        <v>0.757</v>
      </c>
      <c r="E28" s="1" t="n">
        <v>-3.84</v>
      </c>
      <c r="F28" s="1" t="n">
        <v>-4.02</v>
      </c>
      <c r="G28" s="1" t="n">
        <v>0.18</v>
      </c>
      <c r="H28" s="1" t="n">
        <v>0.51</v>
      </c>
      <c r="I28" s="1" t="n">
        <v>0.43</v>
      </c>
      <c r="J28" s="1" t="n">
        <v>0.09</v>
      </c>
    </row>
    <row r="29" customFormat="false" ht="15" hidden="false" customHeight="true" outlineLevel="0" collapsed="false">
      <c r="A29" s="1" t="s">
        <v>49</v>
      </c>
      <c r="B29" s="1" t="n">
        <v>0.68</v>
      </c>
      <c r="C29" s="1" t="n">
        <v>0.719</v>
      </c>
      <c r="D29" s="1" t="n">
        <v>0.76</v>
      </c>
      <c r="E29" s="1" t="n">
        <v>-3.87</v>
      </c>
      <c r="F29" s="1" t="n">
        <v>-3.99</v>
      </c>
      <c r="G29" s="1" t="n">
        <v>0.12</v>
      </c>
      <c r="H29" s="1" t="n">
        <v>0.5</v>
      </c>
      <c r="I29" s="1" t="n">
        <v>0.44</v>
      </c>
      <c r="J29" s="1" t="n">
        <v>0.06</v>
      </c>
    </row>
    <row r="30" customFormat="false" ht="15" hidden="false" customHeight="true" outlineLevel="0" collapsed="false">
      <c r="A30" s="1" t="s">
        <v>247</v>
      </c>
      <c r="B30" s="1" t="n">
        <v>0</v>
      </c>
      <c r="C30" s="1" t="n">
        <v>0.35</v>
      </c>
      <c r="D30" s="1" t="n">
        <v>0.73</v>
      </c>
      <c r="E30" s="1" t="n">
        <v>-3.93</v>
      </c>
      <c r="F30" s="1" t="n">
        <v>-3.93</v>
      </c>
      <c r="G30" s="1" t="n">
        <v>0</v>
      </c>
      <c r="H30" s="1" t="n">
        <v>0.45</v>
      </c>
      <c r="I30" s="1" t="n">
        <v>0.49</v>
      </c>
      <c r="J30" s="1" t="n">
        <v>0.04</v>
      </c>
    </row>
    <row r="31" customFormat="false" ht="15" hidden="false" customHeight="true" outlineLevel="0" collapsed="false">
      <c r="A31" s="1" t="s">
        <v>248</v>
      </c>
      <c r="B31" s="1" t="n">
        <v>0.15</v>
      </c>
      <c r="C31" s="1" t="n">
        <v>0.25</v>
      </c>
      <c r="D31" s="1" t="n">
        <v>0.35</v>
      </c>
      <c r="E31" s="1" t="n">
        <v>-3.93</v>
      </c>
      <c r="F31" s="1" t="n">
        <v>-3.93</v>
      </c>
      <c r="G31" s="1" t="n">
        <v>0</v>
      </c>
      <c r="H31" s="1" t="n">
        <v>0.46</v>
      </c>
      <c r="I31" s="1" t="n">
        <v>0.48</v>
      </c>
      <c r="J31" s="1" t="n">
        <v>0.02</v>
      </c>
    </row>
    <row r="32" customFormat="false" ht="15" hidden="false" customHeight="true" outlineLevel="0" collapsed="false">
      <c r="A32" s="1" t="s">
        <v>249</v>
      </c>
      <c r="B32" s="1" t="n">
        <v>300</v>
      </c>
      <c r="C32" s="1" t="n">
        <v>227</v>
      </c>
      <c r="D32" s="1" t="n">
        <v>227</v>
      </c>
      <c r="E32" s="1" t="n">
        <v>-4.57</v>
      </c>
      <c r="F32" s="1" t="n">
        <v>-3.93</v>
      </c>
      <c r="G32" s="1" t="n">
        <v>0.64</v>
      </c>
      <c r="H32" s="1" t="n">
        <v>0.47</v>
      </c>
      <c r="I32" s="1" t="n">
        <v>0.47</v>
      </c>
      <c r="J32" s="1" t="n">
        <v>0</v>
      </c>
    </row>
    <row r="33" customFormat="false" ht="15" hidden="false" customHeight="true" outlineLevel="0" collapsed="false">
      <c r="A33" s="1" t="s">
        <v>250</v>
      </c>
      <c r="B33" s="1" t="n">
        <v>-0.01</v>
      </c>
      <c r="C33" s="1" t="n">
        <v>-0.005</v>
      </c>
      <c r="D33" s="1" t="n">
        <v>0</v>
      </c>
      <c r="E33" s="1" t="n">
        <v>-4.43</v>
      </c>
      <c r="F33" s="1" t="n">
        <v>-3.43</v>
      </c>
      <c r="G33" s="1" t="n">
        <v>1</v>
      </c>
      <c r="H33" s="1" t="n">
        <v>0.47</v>
      </c>
      <c r="I33" s="1" t="n">
        <v>0.47</v>
      </c>
      <c r="J33" s="1" t="n">
        <v>0</v>
      </c>
    </row>
    <row r="34" customFormat="false" ht="15" hidden="false" customHeight="true" outlineLevel="0" collapsed="false">
      <c r="A34" s="1" t="s">
        <v>251</v>
      </c>
      <c r="B34" s="1" t="n">
        <v>20</v>
      </c>
      <c r="C34" s="1" t="n">
        <v>40</v>
      </c>
      <c r="D34" s="1" t="n">
        <v>80</v>
      </c>
      <c r="E34" s="1" t="n">
        <v>-4.02</v>
      </c>
      <c r="F34" s="1" t="n">
        <v>-3.74</v>
      </c>
      <c r="G34" s="1" t="n">
        <v>0.28</v>
      </c>
      <c r="H34" s="1" t="n">
        <v>0.47</v>
      </c>
      <c r="I34" s="1" t="n">
        <v>0.47</v>
      </c>
      <c r="J34" s="1" t="n">
        <v>0</v>
      </c>
    </row>
    <row r="35" customFormat="false" ht="15" hidden="false" customHeight="true" outlineLevel="0" collapsed="false">
      <c r="A35" s="1" t="s">
        <v>252</v>
      </c>
      <c r="B35" s="1" t="n">
        <v>50</v>
      </c>
      <c r="C35" s="1" t="n">
        <v>150</v>
      </c>
      <c r="D35" s="1" t="n">
        <v>300</v>
      </c>
      <c r="E35" s="1" t="n">
        <v>-4.21</v>
      </c>
      <c r="F35" s="1" t="n">
        <v>-3.51</v>
      </c>
      <c r="G35" s="1" t="n">
        <v>0.7</v>
      </c>
      <c r="H35" s="1" t="n">
        <v>0.47</v>
      </c>
      <c r="I35" s="1" t="n">
        <v>0.47</v>
      </c>
      <c r="J35" s="1" t="n">
        <v>0</v>
      </c>
    </row>
    <row r="36" customFormat="false" ht="15" hidden="false" customHeight="true" outlineLevel="0" collapsed="false">
      <c r="A36" s="1" t="s">
        <v>253</v>
      </c>
      <c r="B36" s="1" t="n">
        <v>0.1</v>
      </c>
      <c r="C36" s="1" t="n">
        <v>0.15</v>
      </c>
      <c r="D36" s="1" t="n">
        <v>0.2</v>
      </c>
      <c r="E36" s="1" t="n">
        <v>-3.94</v>
      </c>
      <c r="F36" s="1" t="n">
        <v>-3.92</v>
      </c>
      <c r="G36" s="1" t="n">
        <v>0.01</v>
      </c>
      <c r="H36" s="1" t="n">
        <v>0.47</v>
      </c>
      <c r="I36" s="1" t="n">
        <v>0.47</v>
      </c>
      <c r="J36" s="1" t="n">
        <v>0</v>
      </c>
    </row>
    <row r="37" customFormat="false" ht="15" hidden="false" customHeight="true" outlineLevel="0" collapsed="false">
      <c r="A37" s="1" t="s">
        <v>254</v>
      </c>
      <c r="B37" s="1" t="n">
        <v>0</v>
      </c>
      <c r="C37" s="1" t="n">
        <v>0.15</v>
      </c>
      <c r="D37" s="1" t="n">
        <v>0.3</v>
      </c>
      <c r="E37" s="1" t="n">
        <v>-3.93</v>
      </c>
      <c r="F37" s="1" t="n">
        <v>-3.93</v>
      </c>
      <c r="G37" s="1" t="n">
        <v>0</v>
      </c>
      <c r="H37" s="1" t="n">
        <v>0.47</v>
      </c>
      <c r="I37" s="1" t="n">
        <v>0.47</v>
      </c>
      <c r="J37" s="1" t="n">
        <v>0</v>
      </c>
    </row>
    <row r="38" customFormat="false" ht="15" hidden="false" customHeight="true" outlineLevel="0" collapsed="false">
      <c r="A38" s="1" t="s">
        <v>159</v>
      </c>
      <c r="B38" s="1" t="n">
        <v>262</v>
      </c>
      <c r="C38" s="1" t="n">
        <v>262</v>
      </c>
      <c r="D38" s="1" t="n">
        <v>230</v>
      </c>
      <c r="E38" s="1" t="n">
        <v>-3.93</v>
      </c>
      <c r="F38" s="1" t="n">
        <v>-3.93</v>
      </c>
      <c r="G38" s="1" t="n">
        <v>0</v>
      </c>
      <c r="H38" s="1" t="n">
        <v>0.47</v>
      </c>
      <c r="I38" s="1" t="n">
        <v>0.47</v>
      </c>
      <c r="J38" s="1" t="n">
        <v>0</v>
      </c>
    </row>
    <row r="39" customFormat="false" ht="15" hidden="false" customHeight="true" outlineLevel="0" collapsed="false"/>
    <row r="40" customFormat="false" ht="15" hidden="false" customHeight="true" outlineLevel="0" collapsed="false">
      <c r="A40" s="1" t="s">
        <v>255</v>
      </c>
    </row>
    <row r="41" customFormat="false" ht="15" hidden="false" customHeight="true" outlineLevel="0" collapsed="false">
      <c r="A41" s="1" t="s">
        <v>256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0"/>
    <col collapsed="false" customWidth="true" hidden="false" outlineLevel="0" max="4" min="2" style="1" width="22"/>
  </cols>
  <sheetData>
    <row r="1" customFormat="false" ht="15" hidden="false" customHeight="true" outlineLevel="0" collapsed="false">
      <c r="A1" s="1" t="s">
        <v>257</v>
      </c>
    </row>
    <row r="2" customFormat="false" ht="15" hidden="false" customHeight="true" outlineLevel="0" collapsed="false">
      <c r="A2" s="1" t="s">
        <v>258</v>
      </c>
    </row>
    <row r="4" customFormat="false" ht="15" hidden="false" customHeight="true" outlineLevel="0" collapsed="false">
      <c r="A4" s="2" t="s">
        <v>259</v>
      </c>
      <c r="B4" s="2" t="s">
        <v>260</v>
      </c>
      <c r="C4" s="2" t="s">
        <v>261</v>
      </c>
      <c r="D4" s="2" t="s">
        <v>262</v>
      </c>
    </row>
    <row r="5" customFormat="false" ht="15" hidden="false" customHeight="true" outlineLevel="0" collapsed="false">
      <c r="A5" s="1" t="s">
        <v>263</v>
      </c>
      <c r="B5" s="1" t="n">
        <v>0.6</v>
      </c>
      <c r="C5" s="1" t="n">
        <v>0.872</v>
      </c>
      <c r="D5" s="1" t="n">
        <v>0.799</v>
      </c>
    </row>
    <row r="6" customFormat="false" ht="15" hidden="false" customHeight="true" outlineLevel="0" collapsed="false">
      <c r="A6" s="1" t="s">
        <v>264</v>
      </c>
      <c r="B6" s="1" t="n">
        <v>0.626</v>
      </c>
      <c r="C6" s="1" t="n">
        <v>0.179</v>
      </c>
      <c r="D6" s="1" t="n">
        <v>0.801</v>
      </c>
    </row>
    <row r="7" customFormat="false" ht="15" hidden="false" customHeight="true" outlineLevel="0" collapsed="false">
      <c r="A7" s="1" t="s">
        <v>265</v>
      </c>
      <c r="B7" s="1" t="n">
        <v>0.412</v>
      </c>
      <c r="C7" s="1" t="n">
        <v>0.31</v>
      </c>
      <c r="D7" s="1" t="n">
        <v>0.686</v>
      </c>
    </row>
    <row r="8" customFormat="false" ht="15" hidden="false" customHeight="true" outlineLevel="0" collapsed="false">
      <c r="A8" s="1" t="s">
        <v>266</v>
      </c>
      <c r="B8" s="1" t="n">
        <v>0.582</v>
      </c>
      <c r="C8" s="1" t="n">
        <v>0.998</v>
      </c>
      <c r="D8" s="1" t="n">
        <v>0.859</v>
      </c>
    </row>
    <row r="9" customFormat="false" ht="15" hidden="false" customHeight="true" outlineLevel="0" collapsed="false">
      <c r="A9" s="1" t="s">
        <v>267</v>
      </c>
      <c r="B9" s="1" t="n">
        <v>0.472</v>
      </c>
      <c r="C9" s="1" t="n">
        <v>1</v>
      </c>
      <c r="D9" s="1" t="n">
        <v>0.697</v>
      </c>
    </row>
    <row r="10" customFormat="false" ht="15" hidden="false" customHeight="true" outlineLevel="0" collapsed="false">
      <c r="A10" s="1" t="s">
        <v>268</v>
      </c>
      <c r="B10" s="1" t="n">
        <v>0.741</v>
      </c>
      <c r="C10" s="1" t="n">
        <v>1</v>
      </c>
      <c r="D10" s="1" t="n">
        <v>0.856</v>
      </c>
    </row>
    <row r="11" customFormat="false" ht="15" hidden="false" customHeight="true" outlineLevel="0" collapsed="false">
      <c r="A11" s="1" t="s">
        <v>269</v>
      </c>
      <c r="B11" s="1" t="n">
        <v>0.581</v>
      </c>
      <c r="C11" s="1" t="n">
        <v>1</v>
      </c>
      <c r="D11" s="1" t="n">
        <v>0.845</v>
      </c>
    </row>
    <row r="12" customFormat="false" ht="15" hidden="false" customHeight="true" outlineLevel="0" collapsed="false">
      <c r="A12" s="1" t="s">
        <v>270</v>
      </c>
      <c r="B12" s="1" t="n">
        <v>0.72</v>
      </c>
      <c r="C12" s="1" t="n">
        <v>0.578</v>
      </c>
      <c r="D12" s="1" t="n">
        <v>0.867</v>
      </c>
    </row>
    <row r="13" customFormat="false" ht="15" hidden="false" customHeight="true" outlineLevel="0" collapsed="false">
      <c r="A13" s="1" t="s">
        <v>271</v>
      </c>
      <c r="B13" s="1" t="n">
        <v>0.8</v>
      </c>
      <c r="C13" s="1" t="n">
        <v>1</v>
      </c>
      <c r="D13" s="1" t="n">
        <v>0.987</v>
      </c>
    </row>
    <row r="14" customFormat="false" ht="15" hidden="false" customHeight="true" outlineLevel="0" collapsed="false">
      <c r="A14" s="1" t="s">
        <v>272</v>
      </c>
      <c r="B14" s="1" t="n">
        <v>0.836</v>
      </c>
      <c r="C14" s="1" t="n">
        <v>0.806</v>
      </c>
      <c r="D14" s="1" t="n">
        <v>0.924</v>
      </c>
    </row>
    <row r="15" customFormat="false" ht="15" hidden="false" customHeight="true" outlineLevel="0" collapsed="false">
      <c r="A15" s="1" t="s">
        <v>273</v>
      </c>
      <c r="B15" s="1" t="n">
        <v>0.77</v>
      </c>
      <c r="C15" s="1" t="n">
        <v>1</v>
      </c>
      <c r="D15" s="1" t="n">
        <v>0.894</v>
      </c>
    </row>
    <row r="16" customFormat="false" ht="15" hidden="false" customHeight="true" outlineLevel="0" collapsed="false">
      <c r="A16" s="1" t="s">
        <v>274</v>
      </c>
      <c r="B16" s="1" t="n">
        <v>0.775</v>
      </c>
      <c r="C16" s="1" t="n">
        <v>1</v>
      </c>
      <c r="D16" s="1" t="n">
        <v>0.911</v>
      </c>
    </row>
    <row r="17" customFormat="false" ht="15" hidden="false" customHeight="true" outlineLevel="0" collapsed="false">
      <c r="A17" s="1" t="s">
        <v>275</v>
      </c>
      <c r="B17" s="1" t="n">
        <v>0.707</v>
      </c>
      <c r="C17" s="1" t="n">
        <v>1</v>
      </c>
      <c r="D17" s="1" t="n">
        <v>0.843</v>
      </c>
    </row>
    <row r="18" customFormat="false" ht="15" hidden="false" customHeight="true" outlineLevel="0" collapsed="false">
      <c r="A18" s="1" t="s">
        <v>276</v>
      </c>
      <c r="B18" s="1" t="n">
        <v>0.766</v>
      </c>
      <c r="C18" s="1" t="n">
        <v>1</v>
      </c>
      <c r="D18" s="1" t="n">
        <v>0.923</v>
      </c>
    </row>
    <row r="20" customFormat="false" ht="15" hidden="false" customHeight="true" outlineLevel="0" collapsed="false">
      <c r="A20" s="1" t="s">
        <v>277</v>
      </c>
      <c r="B20" s="1" t="n">
        <v>0.715</v>
      </c>
    </row>
    <row r="21" customFormat="false" ht="15" hidden="false" customHeight="true" outlineLevel="0" collapsed="false">
      <c r="A21" s="1" t="s">
        <v>278</v>
      </c>
      <c r="B21" s="1" t="n">
        <v>0.719</v>
      </c>
    </row>
    <row r="22" customFormat="false" ht="15" hidden="false" customHeight="true" outlineLevel="0" collapsed="false">
      <c r="A22" s="1" t="s">
        <v>279</v>
      </c>
      <c r="B22" s="1" t="n">
        <v>0.48</v>
      </c>
    </row>
    <row r="23" customFormat="false" ht="15" hidden="false" customHeight="true" outlineLevel="0" collapsed="false">
      <c r="A23" s="1" t="s">
        <v>280</v>
      </c>
      <c r="B23" s="1" t="n">
        <v>0.734</v>
      </c>
    </row>
    <row r="24" customFormat="false" ht="15" hidden="false" customHeight="true" outlineLevel="0" collapsed="false">
      <c r="A24" s="1" t="s">
        <v>281</v>
      </c>
      <c r="B24" s="1" t="n">
        <v>0.254</v>
      </c>
    </row>
    <row r="25" customFormat="false" ht="15" hidden="false" customHeight="true" outlineLevel="0" collapsed="false">
      <c r="A25" s="1" t="s">
        <v>282</v>
      </c>
      <c r="B25" s="1" t="n">
        <v>0.547</v>
      </c>
    </row>
    <row r="26" customFormat="false" ht="15" hidden="false" customHeight="true" outlineLevel="0" collapsed="false">
      <c r="A26" s="1" t="s">
        <v>283</v>
      </c>
      <c r="B26" s="1" t="n">
        <v>1.356</v>
      </c>
    </row>
    <row r="28" customFormat="false" ht="15" hidden="false" customHeight="true" outlineLevel="0" collapsed="false">
      <c r="A28" s="4" t="s">
        <v>284</v>
      </c>
    </row>
    <row r="29" customFormat="false" ht="15" hidden="false" customHeight="true" outlineLevel="0" collapsed="false">
      <c r="A29" s="1" t="s">
        <v>285</v>
      </c>
    </row>
    <row r="30" customFormat="false" ht="15" hidden="false" customHeight="true" outlineLevel="0" collapsed="false">
      <c r="A30" s="1" t="s">
        <v>286</v>
      </c>
    </row>
    <row r="31" customFormat="false" ht="15" hidden="false" customHeight="true" outlineLevel="0" collapsed="false">
      <c r="A31" s="1" t="s">
        <v>287</v>
      </c>
    </row>
  </sheetData>
  <hyperlinks>
    <hyperlink ref="A28" r:id="rId1" display="Աղբյուրներ՝ Արմստատ, Input-Output table 2006 (armstat.am/file/doc/99476198.xls). թողարկումը, միջանկյալ սպառումը և ՀՆԱ-ն ըստ ճյուղերի՝ եռամսյակային (99570873.xls, 99570868.xls, 99570863.xls). ՀՆԱ-ն ըստ ծախսերի (99570853.xl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42"/>
    <col collapsed="false" customWidth="true" hidden="false" outlineLevel="0" max="9" min="3" style="1" width="16"/>
  </cols>
  <sheetData>
    <row r="1" customFormat="false" ht="15" hidden="false" customHeight="true" outlineLevel="0" collapsed="false">
      <c r="A1" s="2" t="s">
        <v>288</v>
      </c>
    </row>
    <row r="3" customFormat="false" ht="15" hidden="false" customHeight="true" outlineLevel="0" collapsed="false">
      <c r="A3" s="2" t="s">
        <v>289</v>
      </c>
    </row>
    <row r="4" customFormat="false" ht="15" hidden="false" customHeight="true" outlineLevel="0" collapsed="false">
      <c r="A4" s="2" t="s">
        <v>0</v>
      </c>
      <c r="B4" s="2" t="s">
        <v>259</v>
      </c>
      <c r="C4" s="2" t="s">
        <v>290</v>
      </c>
      <c r="D4" s="2" t="s">
        <v>291</v>
      </c>
      <c r="E4" s="2" t="s">
        <v>292</v>
      </c>
      <c r="F4" s="2" t="s">
        <v>293</v>
      </c>
      <c r="G4" s="2" t="s">
        <v>294</v>
      </c>
      <c r="H4" s="2" t="s">
        <v>295</v>
      </c>
      <c r="I4" s="2" t="s">
        <v>296</v>
      </c>
    </row>
    <row r="5" customFormat="false" ht="15" hidden="false" customHeight="true" outlineLevel="0" collapsed="false">
      <c r="A5" s="1" t="s">
        <v>297</v>
      </c>
      <c r="B5" s="1" t="s">
        <v>263</v>
      </c>
      <c r="C5" s="1" t="n">
        <v>1456289.5</v>
      </c>
      <c r="D5" s="1" t="n">
        <v>582515.7</v>
      </c>
      <c r="E5" s="1" t="n">
        <v>873773.8</v>
      </c>
      <c r="F5" s="1" t="n">
        <v>191055.85</v>
      </c>
      <c r="G5" s="1" t="n">
        <v>156335.722</v>
      </c>
      <c r="H5" s="1" t="n">
        <v>1491009.628</v>
      </c>
      <c r="I5" s="1" t="n">
        <v>0.872</v>
      </c>
    </row>
    <row r="6" customFormat="false" ht="15" hidden="false" customHeight="true" outlineLevel="0" collapsed="false">
      <c r="A6" s="1" t="s">
        <v>298</v>
      </c>
      <c r="B6" s="1" t="s">
        <v>264</v>
      </c>
      <c r="C6" s="1" t="n">
        <v>557585.9</v>
      </c>
      <c r="D6" s="1" t="n">
        <v>208349.7</v>
      </c>
      <c r="E6" s="1" t="n">
        <v>349236.2</v>
      </c>
      <c r="F6" s="1" t="n">
        <v>304811.831</v>
      </c>
      <c r="G6" s="1" t="n">
        <v>490935.779</v>
      </c>
      <c r="H6" s="1" t="n">
        <v>371461.953</v>
      </c>
      <c r="I6" s="1" t="n">
        <v>0.179</v>
      </c>
    </row>
    <row r="7" customFormat="false" ht="15" hidden="false" customHeight="true" outlineLevel="0" collapsed="false">
      <c r="A7" s="1" t="s">
        <v>299</v>
      </c>
      <c r="B7" s="1" t="s">
        <v>265</v>
      </c>
      <c r="C7" s="1" t="n">
        <v>2860528.8</v>
      </c>
      <c r="D7" s="1" t="n">
        <v>1681655.4</v>
      </c>
      <c r="E7" s="1" t="n">
        <v>1178873.4</v>
      </c>
      <c r="F7" s="1" t="n">
        <v>3335567.628</v>
      </c>
      <c r="G7" s="1" t="n">
        <v>1360814.005</v>
      </c>
      <c r="H7" s="1" t="n">
        <v>4835282.423</v>
      </c>
      <c r="I7" s="1" t="n">
        <v>0.31</v>
      </c>
    </row>
    <row r="8" customFormat="false" ht="15" hidden="false" customHeight="true" outlineLevel="0" collapsed="false">
      <c r="A8" s="1" t="s">
        <v>300</v>
      </c>
      <c r="B8" s="1" t="s">
        <v>266</v>
      </c>
      <c r="C8" s="1" t="n">
        <v>493756.7</v>
      </c>
      <c r="D8" s="1" t="n">
        <v>206408.6</v>
      </c>
      <c r="E8" s="1" t="n">
        <v>287348.1</v>
      </c>
      <c r="F8" s="1" t="n">
        <v>1102.494</v>
      </c>
      <c r="G8" s="1" t="n">
        <v>32846.965</v>
      </c>
      <c r="H8" s="1" t="n">
        <v>462012.229</v>
      </c>
      <c r="I8" s="1" t="n">
        <v>0.998</v>
      </c>
    </row>
    <row r="9" customFormat="false" ht="15" hidden="false" customHeight="true" outlineLevel="0" collapsed="false">
      <c r="A9" s="1" t="s">
        <v>301</v>
      </c>
      <c r="B9" s="1" t="s">
        <v>267</v>
      </c>
      <c r="C9" s="1" t="n">
        <v>1579565.7</v>
      </c>
      <c r="D9" s="1" t="n">
        <v>834322.7</v>
      </c>
      <c r="E9" s="1" t="n">
        <v>745243</v>
      </c>
      <c r="F9" s="1" t="n">
        <v>0</v>
      </c>
      <c r="G9" s="1" t="n">
        <v>0</v>
      </c>
      <c r="H9" s="1" t="n">
        <v>1579565.7</v>
      </c>
      <c r="I9" s="1" t="n">
        <v>1</v>
      </c>
    </row>
    <row r="10" customFormat="false" ht="15" hidden="false" customHeight="true" outlineLevel="0" collapsed="false">
      <c r="A10" s="1" t="s">
        <v>302</v>
      </c>
      <c r="B10" s="1" t="s">
        <v>268</v>
      </c>
      <c r="C10" s="1" t="n">
        <v>2202238.4</v>
      </c>
      <c r="D10" s="1" t="n">
        <v>570182.5</v>
      </c>
      <c r="E10" s="1" t="n">
        <v>1632055.9</v>
      </c>
      <c r="F10" s="1" t="n">
        <v>0</v>
      </c>
      <c r="G10" s="1" t="n">
        <v>0</v>
      </c>
      <c r="H10" s="1" t="n">
        <v>2202238.4</v>
      </c>
      <c r="I10" s="1" t="n">
        <v>1</v>
      </c>
    </row>
    <row r="11" customFormat="false" ht="15" hidden="false" customHeight="true" outlineLevel="0" collapsed="false">
      <c r="A11" s="1" t="s">
        <v>303</v>
      </c>
      <c r="B11" s="1" t="s">
        <v>269</v>
      </c>
      <c r="C11" s="1" t="n">
        <v>436427.9</v>
      </c>
      <c r="D11" s="1" t="n">
        <v>183020.2</v>
      </c>
      <c r="E11" s="1" t="n">
        <v>253407.7</v>
      </c>
      <c r="F11" s="1" t="n">
        <v>0</v>
      </c>
      <c r="G11" s="1" t="n">
        <v>0</v>
      </c>
      <c r="H11" s="1" t="n">
        <v>436427.9</v>
      </c>
      <c r="I11" s="1" t="n">
        <v>1</v>
      </c>
    </row>
    <row r="12" customFormat="false" ht="15" hidden="false" customHeight="true" outlineLevel="0" collapsed="false">
      <c r="A12" s="1" t="s">
        <v>304</v>
      </c>
      <c r="B12" s="1" t="s">
        <v>270</v>
      </c>
      <c r="C12" s="1" t="n">
        <v>1504569.3</v>
      </c>
      <c r="D12" s="1" t="n">
        <v>421901.8</v>
      </c>
      <c r="E12" s="1" t="n">
        <v>1082667.5</v>
      </c>
      <c r="F12" s="1" t="n">
        <v>463503.226</v>
      </c>
      <c r="G12" s="1" t="n">
        <v>869164.985</v>
      </c>
      <c r="H12" s="1" t="n">
        <v>1098907.542</v>
      </c>
      <c r="I12" s="1" t="n">
        <v>0.578</v>
      </c>
    </row>
    <row r="13" customFormat="false" ht="15" hidden="false" customHeight="true" outlineLevel="0" collapsed="false">
      <c r="A13" s="1" t="s">
        <v>305</v>
      </c>
      <c r="B13" s="1" t="s">
        <v>271</v>
      </c>
      <c r="C13" s="1" t="n">
        <v>1373268.3</v>
      </c>
      <c r="D13" s="1" t="n">
        <v>274084</v>
      </c>
      <c r="E13" s="1" t="n">
        <v>1099184.3</v>
      </c>
      <c r="F13" s="1" t="n">
        <v>0</v>
      </c>
      <c r="G13" s="1" t="n">
        <v>0</v>
      </c>
      <c r="H13" s="1" t="n">
        <v>1373268.3</v>
      </c>
      <c r="I13" s="1" t="n">
        <v>1</v>
      </c>
    </row>
    <row r="14" customFormat="false" ht="15" hidden="false" customHeight="true" outlineLevel="0" collapsed="false">
      <c r="A14" s="1" t="s">
        <v>306</v>
      </c>
      <c r="B14" s="1" t="s">
        <v>272</v>
      </c>
      <c r="C14" s="1" t="n">
        <v>1597027.5</v>
      </c>
      <c r="D14" s="1" t="n">
        <v>262192.7</v>
      </c>
      <c r="E14" s="1" t="n">
        <v>1334834.8</v>
      </c>
      <c r="F14" s="1" t="n">
        <v>298732.064</v>
      </c>
      <c r="G14" s="1" t="n">
        <v>359197.357</v>
      </c>
      <c r="H14" s="1" t="n">
        <v>1536562.208</v>
      </c>
      <c r="I14" s="1" t="n">
        <v>0.806</v>
      </c>
    </row>
    <row r="15" customFormat="false" ht="15" hidden="false" customHeight="true" outlineLevel="0" collapsed="false">
      <c r="A15" s="1" t="s">
        <v>307</v>
      </c>
      <c r="B15" s="1" t="s">
        <v>273</v>
      </c>
      <c r="C15" s="1" t="n">
        <v>561766.7</v>
      </c>
      <c r="D15" s="1" t="n">
        <v>129035</v>
      </c>
      <c r="E15" s="1" t="n">
        <v>432731.7</v>
      </c>
      <c r="F15" s="1" t="n">
        <v>0</v>
      </c>
      <c r="G15" s="1" t="n">
        <v>0</v>
      </c>
      <c r="H15" s="1" t="n">
        <v>561766.7</v>
      </c>
      <c r="I15" s="1" t="n">
        <v>1</v>
      </c>
    </row>
    <row r="16" customFormat="false" ht="15" hidden="false" customHeight="true" outlineLevel="0" collapsed="false">
      <c r="A16" s="1" t="s">
        <v>308</v>
      </c>
      <c r="B16" s="1" t="s">
        <v>274</v>
      </c>
      <c r="C16" s="1" t="n">
        <v>346406.8</v>
      </c>
      <c r="D16" s="1" t="n">
        <v>77980.4</v>
      </c>
      <c r="E16" s="1" t="n">
        <v>268426.4</v>
      </c>
      <c r="F16" s="1" t="n">
        <v>0</v>
      </c>
      <c r="G16" s="1" t="n">
        <v>0</v>
      </c>
      <c r="H16" s="1" t="n">
        <v>346406.8</v>
      </c>
      <c r="I16" s="1" t="n">
        <v>1</v>
      </c>
    </row>
    <row r="17" customFormat="false" ht="15" hidden="false" customHeight="true" outlineLevel="0" collapsed="false">
      <c r="A17" s="1" t="s">
        <v>309</v>
      </c>
      <c r="B17" s="1" t="s">
        <v>275</v>
      </c>
      <c r="C17" s="1" t="n">
        <v>773772.1</v>
      </c>
      <c r="D17" s="1" t="n">
        <v>226885.1</v>
      </c>
      <c r="E17" s="1" t="n">
        <v>546887</v>
      </c>
      <c r="F17" s="1" t="n">
        <v>0</v>
      </c>
      <c r="G17" s="1" t="n">
        <v>0</v>
      </c>
      <c r="H17" s="1" t="n">
        <v>773772.1</v>
      </c>
      <c r="I17" s="1" t="n">
        <v>1</v>
      </c>
    </row>
    <row r="18" customFormat="false" ht="15" hidden="false" customHeight="true" outlineLevel="0" collapsed="false">
      <c r="A18" s="1" t="s">
        <v>310</v>
      </c>
      <c r="B18" s="1" t="s">
        <v>276</v>
      </c>
      <c r="C18" s="1" t="n">
        <v>510636.7</v>
      </c>
      <c r="D18" s="1" t="n">
        <v>119550.6</v>
      </c>
      <c r="E18" s="1" t="n">
        <v>391086.1</v>
      </c>
      <c r="F18" s="1" t="n">
        <v>0</v>
      </c>
      <c r="G18" s="1" t="n">
        <v>0</v>
      </c>
      <c r="H18" s="1" t="n">
        <v>510636.7</v>
      </c>
      <c r="I18" s="1" t="n">
        <v>1</v>
      </c>
    </row>
    <row r="20" customFormat="false" ht="15" hidden="false" customHeight="true" outlineLevel="0" collapsed="false">
      <c r="A20" s="2" t="s">
        <v>311</v>
      </c>
    </row>
    <row r="21" customFormat="false" ht="15" hidden="false" customHeight="true" outlineLevel="0" collapsed="false">
      <c r="A21" s="9" t="s">
        <v>312</v>
      </c>
      <c r="C21" s="2" t="s">
        <v>297</v>
      </c>
      <c r="D21" s="2" t="s">
        <v>298</v>
      </c>
      <c r="E21" s="2" t="s">
        <v>299</v>
      </c>
      <c r="F21" s="2" t="s">
        <v>300</v>
      </c>
      <c r="G21" s="2" t="s">
        <v>301</v>
      </c>
      <c r="H21" s="2" t="s">
        <v>302</v>
      </c>
      <c r="I21" s="2" t="s">
        <v>303</v>
      </c>
      <c r="J21" s="2" t="s">
        <v>304</v>
      </c>
      <c r="K21" s="2" t="s">
        <v>305</v>
      </c>
      <c r="L21" s="2" t="s">
        <v>306</v>
      </c>
      <c r="M21" s="2" t="s">
        <v>307</v>
      </c>
      <c r="N21" s="2" t="s">
        <v>308</v>
      </c>
      <c r="O21" s="2" t="s">
        <v>309</v>
      </c>
      <c r="P21" s="2" t="s">
        <v>310</v>
      </c>
    </row>
    <row r="22" customFormat="false" ht="15" hidden="false" customHeight="true" outlineLevel="0" collapsed="false">
      <c r="A22" s="2" t="s">
        <v>297</v>
      </c>
      <c r="B22" s="1" t="s">
        <v>263</v>
      </c>
      <c r="C22" s="1" t="n">
        <v>0.0897</v>
      </c>
      <c r="D22" s="1" t="n">
        <v>0</v>
      </c>
      <c r="E22" s="1" t="n">
        <v>0.0482</v>
      </c>
      <c r="F22" s="1" t="n">
        <v>0</v>
      </c>
      <c r="G22" s="1" t="n">
        <v>0.0003</v>
      </c>
      <c r="H22" s="1" t="n">
        <v>0.0024</v>
      </c>
      <c r="I22" s="1" t="n">
        <v>0.0124</v>
      </c>
      <c r="J22" s="1" t="n">
        <v>0</v>
      </c>
      <c r="K22" s="1" t="n">
        <v>0</v>
      </c>
      <c r="L22" s="1" t="n">
        <v>0.003</v>
      </c>
      <c r="M22" s="1" t="n">
        <v>0.074</v>
      </c>
      <c r="N22" s="1" t="n">
        <v>0.0013</v>
      </c>
      <c r="O22" s="1" t="n">
        <v>0.0004</v>
      </c>
      <c r="P22" s="1" t="n">
        <v>0.0008</v>
      </c>
    </row>
    <row r="23" customFormat="false" ht="15" hidden="false" customHeight="true" outlineLevel="0" collapsed="false">
      <c r="A23" s="2" t="s">
        <v>298</v>
      </c>
      <c r="B23" s="1" t="s">
        <v>264</v>
      </c>
      <c r="C23" s="1" t="n">
        <v>0.0003</v>
      </c>
      <c r="D23" s="1" t="n">
        <v>0.0375</v>
      </c>
      <c r="E23" s="1" t="n">
        <v>0.0223</v>
      </c>
      <c r="F23" s="1" t="n">
        <v>0.0002</v>
      </c>
      <c r="G23" s="1" t="n">
        <v>0.0502</v>
      </c>
      <c r="H23" s="1" t="n">
        <v>0.0008</v>
      </c>
      <c r="I23" s="1" t="n">
        <v>0.0004</v>
      </c>
      <c r="J23" s="1" t="n">
        <v>0.0024</v>
      </c>
      <c r="K23" s="1" t="n">
        <v>0</v>
      </c>
      <c r="L23" s="1" t="n">
        <v>0.0034</v>
      </c>
      <c r="M23" s="1" t="n">
        <v>0.0037</v>
      </c>
      <c r="N23" s="1" t="n">
        <v>0.0001</v>
      </c>
      <c r="O23" s="1" t="n">
        <v>0.0001</v>
      </c>
      <c r="P23" s="1" t="n">
        <v>0.0004</v>
      </c>
    </row>
    <row r="24" customFormat="false" ht="15" hidden="false" customHeight="true" outlineLevel="0" collapsed="false">
      <c r="A24" s="2" t="s">
        <v>299</v>
      </c>
      <c r="B24" s="1" t="s">
        <v>265</v>
      </c>
      <c r="C24" s="1" t="n">
        <v>0.1537</v>
      </c>
      <c r="D24" s="1" t="n">
        <v>0.1891</v>
      </c>
      <c r="E24" s="1" t="n">
        <v>0.28</v>
      </c>
      <c r="F24" s="1" t="n">
        <v>0.0743</v>
      </c>
      <c r="G24" s="1" t="n">
        <v>0.1993</v>
      </c>
      <c r="H24" s="1" t="n">
        <v>0.2033</v>
      </c>
      <c r="I24" s="1" t="n">
        <v>0.1922</v>
      </c>
      <c r="J24" s="1" t="n">
        <v>0.102</v>
      </c>
      <c r="K24" s="1" t="n">
        <v>0.0075</v>
      </c>
      <c r="L24" s="1" t="n">
        <v>0.1021</v>
      </c>
      <c r="M24" s="1" t="n">
        <v>0.1869</v>
      </c>
      <c r="N24" s="1" t="n">
        <v>0.0516</v>
      </c>
      <c r="O24" s="1" t="n">
        <v>0.2292</v>
      </c>
      <c r="P24" s="1" t="n">
        <v>0.0707</v>
      </c>
    </row>
    <row r="25" customFormat="false" ht="15" hidden="false" customHeight="true" outlineLevel="0" collapsed="false">
      <c r="A25" s="2" t="s">
        <v>300</v>
      </c>
      <c r="B25" s="1" t="s">
        <v>266</v>
      </c>
      <c r="C25" s="1" t="n">
        <v>0.0126</v>
      </c>
      <c r="D25" s="1" t="n">
        <v>0.0315</v>
      </c>
      <c r="E25" s="1" t="n">
        <v>0.0517</v>
      </c>
      <c r="F25" s="1" t="n">
        <v>0.144</v>
      </c>
      <c r="G25" s="1" t="n">
        <v>0.0076</v>
      </c>
      <c r="H25" s="1" t="n">
        <v>0.0175</v>
      </c>
      <c r="I25" s="1" t="n">
        <v>0.0691</v>
      </c>
      <c r="J25" s="1" t="n">
        <v>0.0111</v>
      </c>
      <c r="K25" s="1" t="n">
        <v>0.0012</v>
      </c>
      <c r="L25" s="1" t="n">
        <v>0.0223</v>
      </c>
      <c r="M25" s="1" t="n">
        <v>0.0317</v>
      </c>
      <c r="N25" s="1" t="n">
        <v>0.0299</v>
      </c>
      <c r="O25" s="1" t="n">
        <v>0.0534</v>
      </c>
      <c r="P25" s="1" t="n">
        <v>0.1196</v>
      </c>
    </row>
    <row r="26" customFormat="false" ht="15" hidden="false" customHeight="true" outlineLevel="0" collapsed="false">
      <c r="A26" s="2" t="s">
        <v>301</v>
      </c>
      <c r="B26" s="1" t="s">
        <v>267</v>
      </c>
      <c r="C26" s="1" t="n">
        <v>0.0024</v>
      </c>
      <c r="D26" s="1" t="n">
        <v>0.0085</v>
      </c>
      <c r="E26" s="1" t="n">
        <v>0.0067</v>
      </c>
      <c r="F26" s="1" t="n">
        <v>0.0165</v>
      </c>
      <c r="G26" s="1" t="n">
        <v>0.0811</v>
      </c>
      <c r="H26" s="1" t="n">
        <v>0.0029</v>
      </c>
      <c r="I26" s="1" t="n">
        <v>0.0349</v>
      </c>
      <c r="J26" s="1" t="n">
        <v>0.0362</v>
      </c>
      <c r="K26" s="1" t="n">
        <v>0</v>
      </c>
      <c r="L26" s="1" t="n">
        <v>0.0225</v>
      </c>
      <c r="M26" s="1" t="n">
        <v>0.0047</v>
      </c>
      <c r="N26" s="1" t="n">
        <v>0.032</v>
      </c>
      <c r="O26" s="1" t="n">
        <v>0.017</v>
      </c>
      <c r="P26" s="1" t="n">
        <v>0.0426</v>
      </c>
    </row>
    <row r="27" customFormat="false" ht="15" hidden="false" customHeight="true" outlineLevel="0" collapsed="false">
      <c r="A27" s="2" t="s">
        <v>302</v>
      </c>
      <c r="B27" s="1" t="s">
        <v>268</v>
      </c>
      <c r="C27" s="1" t="n">
        <v>0.0476</v>
      </c>
      <c r="D27" s="1" t="n">
        <v>0.1037</v>
      </c>
      <c r="E27" s="1" t="n">
        <v>0.0802</v>
      </c>
      <c r="F27" s="1" t="n">
        <v>0.0198</v>
      </c>
      <c r="G27" s="1" t="n">
        <v>0.0578</v>
      </c>
      <c r="H27" s="1" t="n">
        <v>0.0567</v>
      </c>
      <c r="I27" s="1" t="n">
        <v>0.0529</v>
      </c>
      <c r="J27" s="1" t="n">
        <v>0.0275</v>
      </c>
      <c r="K27" s="1" t="n">
        <v>0.0033</v>
      </c>
      <c r="L27" s="1" t="n">
        <v>0.0324</v>
      </c>
      <c r="M27" s="1" t="n">
        <v>0.0553</v>
      </c>
      <c r="N27" s="1" t="n">
        <v>0.0163</v>
      </c>
      <c r="O27" s="1" t="n">
        <v>0.0626</v>
      </c>
      <c r="P27" s="1" t="n">
        <v>0.0249</v>
      </c>
    </row>
    <row r="28" customFormat="false" ht="15" hidden="false" customHeight="true" outlineLevel="0" collapsed="false">
      <c r="A28" s="2" t="s">
        <v>303</v>
      </c>
      <c r="B28" s="1" t="s">
        <v>269</v>
      </c>
      <c r="C28" s="1" t="n">
        <v>0</v>
      </c>
      <c r="D28" s="1" t="n">
        <v>0.0002</v>
      </c>
      <c r="E28" s="1" t="n">
        <v>0.0013</v>
      </c>
      <c r="F28" s="1" t="n">
        <v>0.001</v>
      </c>
      <c r="G28" s="1" t="n">
        <v>0.0011</v>
      </c>
      <c r="H28" s="1" t="n">
        <v>0.0019</v>
      </c>
      <c r="I28" s="1" t="n">
        <v>0.003</v>
      </c>
      <c r="J28" s="1" t="n">
        <v>0.0031</v>
      </c>
      <c r="K28" s="1" t="n">
        <v>0.0007</v>
      </c>
      <c r="L28" s="1" t="n">
        <v>0.0054</v>
      </c>
      <c r="M28" s="1" t="n">
        <v>0.0293</v>
      </c>
      <c r="N28" s="1" t="n">
        <v>0.0022</v>
      </c>
      <c r="O28" s="1" t="n">
        <v>0.002</v>
      </c>
      <c r="P28" s="1" t="n">
        <v>0.0073</v>
      </c>
    </row>
    <row r="29" customFormat="false" ht="15" hidden="false" customHeight="true" outlineLevel="0" collapsed="false">
      <c r="A29" s="2" t="s">
        <v>304</v>
      </c>
      <c r="B29" s="1" t="s">
        <v>270</v>
      </c>
      <c r="C29" s="1" t="n">
        <v>0.0167</v>
      </c>
      <c r="D29" s="1" t="n">
        <v>0.0101</v>
      </c>
      <c r="E29" s="1" t="n">
        <v>0.0177</v>
      </c>
      <c r="F29" s="1" t="n">
        <v>0.035</v>
      </c>
      <c r="G29" s="1" t="n">
        <v>0.0133</v>
      </c>
      <c r="H29" s="1" t="n">
        <v>0.0235</v>
      </c>
      <c r="I29" s="1" t="n">
        <v>0.0254</v>
      </c>
      <c r="J29" s="1" t="n">
        <v>0.1259</v>
      </c>
      <c r="K29" s="1" t="n">
        <v>0.004</v>
      </c>
      <c r="L29" s="1" t="n">
        <v>0.024</v>
      </c>
      <c r="M29" s="1" t="n">
        <v>0.0829</v>
      </c>
      <c r="N29" s="1" t="n">
        <v>0.0141</v>
      </c>
      <c r="O29" s="1" t="n">
        <v>0.0144</v>
      </c>
      <c r="P29" s="1" t="n">
        <v>0.0296</v>
      </c>
    </row>
    <row r="30" customFormat="false" ht="15" hidden="false" customHeight="true" outlineLevel="0" collapsed="false">
      <c r="A30" s="2" t="s">
        <v>305</v>
      </c>
      <c r="B30" s="1" t="s">
        <v>271</v>
      </c>
      <c r="C30" s="1" t="n">
        <v>0.0065</v>
      </c>
      <c r="D30" s="1" t="n">
        <v>0.0036</v>
      </c>
      <c r="E30" s="1" t="n">
        <v>0.0154</v>
      </c>
      <c r="F30" s="1" t="n">
        <v>0.0148</v>
      </c>
      <c r="G30" s="1" t="n">
        <v>0.0066</v>
      </c>
      <c r="H30" s="1" t="n">
        <v>0.0175</v>
      </c>
      <c r="I30" s="1" t="n">
        <v>0.1167</v>
      </c>
      <c r="J30" s="1" t="n">
        <v>0.0071</v>
      </c>
      <c r="K30" s="1" t="n">
        <v>0.1696</v>
      </c>
      <c r="L30" s="1" t="n">
        <v>0.0029</v>
      </c>
      <c r="M30" s="1" t="n">
        <v>0.0177</v>
      </c>
      <c r="N30" s="1" t="n">
        <v>0.0025</v>
      </c>
      <c r="O30" s="1" t="n">
        <v>0.0043</v>
      </c>
      <c r="P30" s="1" t="n">
        <v>0.0024</v>
      </c>
    </row>
    <row r="31" customFormat="false" ht="15" hidden="false" customHeight="true" outlineLevel="0" collapsed="false">
      <c r="A31" s="2" t="s">
        <v>306</v>
      </c>
      <c r="B31" s="1" t="s">
        <v>272</v>
      </c>
      <c r="C31" s="1" t="n">
        <v>0.0026</v>
      </c>
      <c r="D31" s="1" t="n">
        <v>0.001</v>
      </c>
      <c r="E31" s="1" t="n">
        <v>0.0114</v>
      </c>
      <c r="F31" s="1" t="n">
        <v>0.0117</v>
      </c>
      <c r="G31" s="1" t="n">
        <v>0.0037</v>
      </c>
      <c r="H31" s="1" t="n">
        <v>0.01</v>
      </c>
      <c r="I31" s="1" t="n">
        <v>0.0597</v>
      </c>
      <c r="J31" s="1" t="n">
        <v>0.0569</v>
      </c>
      <c r="K31" s="1" t="n">
        <v>0.0055</v>
      </c>
      <c r="L31" s="1" t="n">
        <v>0.0366</v>
      </c>
      <c r="M31" s="1" t="n">
        <v>0.0153</v>
      </c>
      <c r="N31" s="1" t="n">
        <v>0.0136</v>
      </c>
      <c r="O31" s="1" t="n">
        <v>0.0069</v>
      </c>
      <c r="P31" s="1" t="n">
        <v>0.0274</v>
      </c>
    </row>
    <row r="32" customFormat="false" ht="15" hidden="false" customHeight="true" outlineLevel="0" collapsed="false">
      <c r="A32" s="2" t="s">
        <v>307</v>
      </c>
      <c r="B32" s="1" t="s">
        <v>273</v>
      </c>
      <c r="C32" s="1" t="n">
        <v>0.0001</v>
      </c>
      <c r="D32" s="1" t="n">
        <v>0.0085</v>
      </c>
      <c r="E32" s="1" t="n">
        <v>0.0006</v>
      </c>
      <c r="F32" s="1" t="n">
        <v>0.0042</v>
      </c>
      <c r="G32" s="1" t="n">
        <v>0</v>
      </c>
      <c r="H32" s="1" t="n">
        <v>0.0004</v>
      </c>
      <c r="I32" s="1" t="n">
        <v>0.012</v>
      </c>
      <c r="J32" s="1" t="n">
        <v>0.0008</v>
      </c>
      <c r="K32" s="1" t="n">
        <v>0.0009</v>
      </c>
      <c r="L32" s="1" t="n">
        <v>0.0032</v>
      </c>
      <c r="M32" s="1" t="n">
        <v>0</v>
      </c>
      <c r="N32" s="1" t="n">
        <v>0.0026</v>
      </c>
      <c r="O32" s="1" t="n">
        <v>0.0004</v>
      </c>
      <c r="P32" s="1" t="n">
        <v>0.0047</v>
      </c>
    </row>
    <row r="33" customFormat="false" ht="15" hidden="false" customHeight="true" outlineLevel="0" collapsed="false">
      <c r="A33" s="2" t="s">
        <v>308</v>
      </c>
      <c r="B33" s="1" t="s">
        <v>274</v>
      </c>
      <c r="C33" s="1" t="n">
        <v>0</v>
      </c>
      <c r="D33" s="1" t="n">
        <v>0</v>
      </c>
      <c r="E33" s="1" t="n">
        <v>0</v>
      </c>
      <c r="F33" s="1" t="n">
        <v>0.0001</v>
      </c>
      <c r="G33" s="1" t="n">
        <v>0</v>
      </c>
      <c r="H33" s="1" t="n">
        <v>0</v>
      </c>
      <c r="I33" s="1" t="n">
        <v>0</v>
      </c>
      <c r="J33" s="1" t="n">
        <v>0.0001</v>
      </c>
      <c r="K33" s="1" t="n">
        <v>0.0008</v>
      </c>
      <c r="L33" s="1" t="n">
        <v>0.0023</v>
      </c>
      <c r="M33" s="1" t="n">
        <v>0.015</v>
      </c>
      <c r="N33" s="1" t="n">
        <v>0.0033</v>
      </c>
      <c r="O33" s="1" t="n">
        <v>0.0002</v>
      </c>
      <c r="P33" s="1" t="n">
        <v>0.0118</v>
      </c>
    </row>
    <row r="34" customFormat="false" ht="15" hidden="false" customHeight="true" outlineLevel="0" collapsed="false">
      <c r="A34" s="2" t="s">
        <v>309</v>
      </c>
      <c r="B34" s="1" t="s">
        <v>275</v>
      </c>
      <c r="C34" s="1" t="n">
        <v>0</v>
      </c>
      <c r="D34" s="1" t="n">
        <v>0</v>
      </c>
      <c r="E34" s="1" t="n">
        <v>0</v>
      </c>
      <c r="F34" s="1" t="n">
        <v>0</v>
      </c>
      <c r="G34" s="1" t="n">
        <v>0.0001</v>
      </c>
      <c r="H34" s="1" t="n">
        <v>0</v>
      </c>
      <c r="I34" s="1" t="n">
        <v>0.0002</v>
      </c>
      <c r="J34" s="1" t="n">
        <v>0</v>
      </c>
      <c r="K34" s="1" t="n">
        <v>0</v>
      </c>
      <c r="L34" s="1" t="n">
        <v>0.0003</v>
      </c>
      <c r="M34" s="1" t="n">
        <v>0</v>
      </c>
      <c r="N34" s="1" t="n">
        <v>0.0008</v>
      </c>
      <c r="O34" s="1" t="n">
        <v>0.004</v>
      </c>
      <c r="P34" s="1" t="n">
        <v>0.0002</v>
      </c>
    </row>
    <row r="35" customFormat="false" ht="15" hidden="false" customHeight="true" outlineLevel="0" collapsed="false">
      <c r="A35" s="2" t="s">
        <v>310</v>
      </c>
      <c r="B35" s="1" t="s">
        <v>276</v>
      </c>
      <c r="C35" s="1" t="n">
        <v>0.0001</v>
      </c>
      <c r="D35" s="1" t="n">
        <v>0.0003</v>
      </c>
      <c r="E35" s="1" t="n">
        <v>0.0021</v>
      </c>
      <c r="F35" s="1" t="n">
        <v>0.0005</v>
      </c>
      <c r="G35" s="1" t="n">
        <v>0.0002</v>
      </c>
      <c r="H35" s="1" t="n">
        <v>0.0002</v>
      </c>
      <c r="I35" s="1" t="n">
        <v>0.0038</v>
      </c>
      <c r="J35" s="1" t="n">
        <v>0.0008</v>
      </c>
      <c r="K35" s="1" t="n">
        <v>0</v>
      </c>
      <c r="L35" s="1" t="n">
        <v>0.004</v>
      </c>
      <c r="M35" s="1" t="n">
        <v>0.0003</v>
      </c>
      <c r="N35" s="1" t="n">
        <v>0.0057</v>
      </c>
      <c r="O35" s="1" t="n">
        <v>0.0033</v>
      </c>
      <c r="P35" s="1" t="n">
        <v>0.0089</v>
      </c>
    </row>
    <row r="37" customFormat="false" ht="15" hidden="false" customHeight="true" outlineLevel="0" collapsed="false">
      <c r="A37" s="2" t="s">
        <v>313</v>
      </c>
    </row>
    <row r="38" customFormat="false" ht="15" hidden="false" customHeight="true" outlineLevel="0" collapsed="false">
      <c r="A38" s="9" t="s">
        <v>312</v>
      </c>
      <c r="C38" s="2" t="s">
        <v>297</v>
      </c>
      <c r="D38" s="2" t="s">
        <v>298</v>
      </c>
      <c r="E38" s="2" t="s">
        <v>299</v>
      </c>
      <c r="F38" s="2" t="s">
        <v>300</v>
      </c>
      <c r="G38" s="2" t="s">
        <v>301</v>
      </c>
      <c r="H38" s="2" t="s">
        <v>302</v>
      </c>
      <c r="I38" s="2" t="s">
        <v>303</v>
      </c>
      <c r="J38" s="2" t="s">
        <v>304</v>
      </c>
      <c r="K38" s="2" t="s">
        <v>305</v>
      </c>
      <c r="L38" s="2" t="s">
        <v>306</v>
      </c>
      <c r="M38" s="2" t="s">
        <v>307</v>
      </c>
      <c r="N38" s="2" t="s">
        <v>308</v>
      </c>
      <c r="O38" s="2" t="s">
        <v>309</v>
      </c>
      <c r="P38" s="2" t="s">
        <v>310</v>
      </c>
    </row>
    <row r="39" customFormat="false" ht="15" hidden="false" customHeight="true" outlineLevel="0" collapsed="false">
      <c r="A39" s="2" t="s">
        <v>297</v>
      </c>
      <c r="B39" s="1" t="s">
        <v>263</v>
      </c>
      <c r="C39" s="1" t="n">
        <v>0.108</v>
      </c>
      <c r="D39" s="1" t="n">
        <v>0</v>
      </c>
      <c r="E39" s="1" t="n">
        <v>0.0527</v>
      </c>
      <c r="F39" s="1" t="n">
        <v>0</v>
      </c>
      <c r="G39" s="1" t="n">
        <v>0.0004</v>
      </c>
      <c r="H39" s="1" t="n">
        <v>0.0018</v>
      </c>
      <c r="I39" s="1" t="n">
        <v>0.0089</v>
      </c>
      <c r="J39" s="1" t="n">
        <v>0</v>
      </c>
      <c r="K39" s="1" t="n">
        <v>0</v>
      </c>
      <c r="L39" s="1" t="n">
        <v>0.0018</v>
      </c>
      <c r="M39" s="1" t="n">
        <v>0.0329</v>
      </c>
      <c r="N39" s="1" t="n">
        <v>0.0017</v>
      </c>
      <c r="O39" s="1" t="n">
        <v>0.0003</v>
      </c>
      <c r="P39" s="1" t="n">
        <v>0.0005</v>
      </c>
    </row>
    <row r="40" customFormat="false" ht="15" hidden="false" customHeight="true" outlineLevel="0" collapsed="false">
      <c r="A40" s="2" t="s">
        <v>298</v>
      </c>
      <c r="B40" s="1" t="s">
        <v>264</v>
      </c>
      <c r="C40" s="1" t="n">
        <v>0.0004</v>
      </c>
      <c r="D40" s="1" t="n">
        <v>0.0356</v>
      </c>
      <c r="E40" s="1" t="n">
        <v>0.0244</v>
      </c>
      <c r="F40" s="1" t="n">
        <v>0.0003</v>
      </c>
      <c r="G40" s="1" t="n">
        <v>0.0629</v>
      </c>
      <c r="H40" s="1" t="n">
        <v>0.0006</v>
      </c>
      <c r="I40" s="1" t="n">
        <v>0.0003</v>
      </c>
      <c r="J40" s="1" t="n">
        <v>0.0018</v>
      </c>
      <c r="K40" s="1" t="n">
        <v>0</v>
      </c>
      <c r="L40" s="1" t="n">
        <v>0.0021</v>
      </c>
      <c r="M40" s="1" t="n">
        <v>0.0016</v>
      </c>
      <c r="N40" s="1" t="n">
        <v>0.0001</v>
      </c>
      <c r="O40" s="1" t="n">
        <v>0.0001</v>
      </c>
      <c r="P40" s="1" t="n">
        <v>0.0003</v>
      </c>
    </row>
    <row r="41" customFormat="false" ht="15" hidden="false" customHeight="true" outlineLevel="0" collapsed="false">
      <c r="A41" s="2" t="s">
        <v>299</v>
      </c>
      <c r="B41" s="1" t="s">
        <v>265</v>
      </c>
      <c r="C41" s="1" t="n">
        <v>0.185</v>
      </c>
      <c r="D41" s="1" t="n">
        <v>0.1794</v>
      </c>
      <c r="E41" s="1" t="n">
        <v>0.3061</v>
      </c>
      <c r="F41" s="1" t="n">
        <v>0.0964</v>
      </c>
      <c r="G41" s="1" t="n">
        <v>0.2499</v>
      </c>
      <c r="H41" s="1" t="n">
        <v>0.1562</v>
      </c>
      <c r="I41" s="1" t="n">
        <v>0.1383</v>
      </c>
      <c r="J41" s="1" t="n">
        <v>0.0765</v>
      </c>
      <c r="K41" s="1" t="n">
        <v>0.0077</v>
      </c>
      <c r="L41" s="1" t="n">
        <v>0.0634</v>
      </c>
      <c r="M41" s="1" t="n">
        <v>0.0831</v>
      </c>
      <c r="N41" s="1" t="n">
        <v>0.0659</v>
      </c>
      <c r="O41" s="1" t="n">
        <v>0.1688</v>
      </c>
      <c r="P41" s="1" t="n">
        <v>0.0471</v>
      </c>
    </row>
    <row r="42" customFormat="false" ht="15" hidden="false" customHeight="true" outlineLevel="0" collapsed="false">
      <c r="A42" s="2" t="s">
        <v>300</v>
      </c>
      <c r="B42" s="1" t="s">
        <v>266</v>
      </c>
      <c r="C42" s="1" t="n">
        <v>0.0152</v>
      </c>
      <c r="D42" s="1" t="n">
        <v>0.0299</v>
      </c>
      <c r="E42" s="1" t="n">
        <v>0.0566</v>
      </c>
      <c r="F42" s="1" t="n">
        <v>0.1869</v>
      </c>
      <c r="G42" s="1" t="n">
        <v>0.0095</v>
      </c>
      <c r="H42" s="1" t="n">
        <v>0.0135</v>
      </c>
      <c r="I42" s="1" t="n">
        <v>0.0498</v>
      </c>
      <c r="J42" s="1" t="n">
        <v>0.0083</v>
      </c>
      <c r="K42" s="1" t="n">
        <v>0.0012</v>
      </c>
      <c r="L42" s="1" t="n">
        <v>0.0138</v>
      </c>
      <c r="M42" s="1" t="n">
        <v>0.0141</v>
      </c>
      <c r="N42" s="1" t="n">
        <v>0.0382</v>
      </c>
      <c r="O42" s="1" t="n">
        <v>0.0394</v>
      </c>
      <c r="P42" s="1" t="n">
        <v>0.0797</v>
      </c>
    </row>
    <row r="43" customFormat="false" ht="15" hidden="false" customHeight="true" outlineLevel="0" collapsed="false">
      <c r="A43" s="2" t="s">
        <v>301</v>
      </c>
      <c r="B43" s="1" t="s">
        <v>267</v>
      </c>
      <c r="C43" s="1" t="n">
        <v>0.0029</v>
      </c>
      <c r="D43" s="1" t="n">
        <v>0.008</v>
      </c>
      <c r="E43" s="1" t="n">
        <v>0.0073</v>
      </c>
      <c r="F43" s="1" t="n">
        <v>0.0214</v>
      </c>
      <c r="G43" s="1" t="n">
        <v>0.1017</v>
      </c>
      <c r="H43" s="1" t="n">
        <v>0.0022</v>
      </c>
      <c r="I43" s="1" t="n">
        <v>0.0251</v>
      </c>
      <c r="J43" s="1" t="n">
        <v>0.0271</v>
      </c>
      <c r="K43" s="1" t="n">
        <v>0</v>
      </c>
      <c r="L43" s="1" t="n">
        <v>0.014</v>
      </c>
      <c r="M43" s="1" t="n">
        <v>0.0021</v>
      </c>
      <c r="N43" s="1" t="n">
        <v>0.0409</v>
      </c>
      <c r="O43" s="1" t="n">
        <v>0.0125</v>
      </c>
      <c r="P43" s="1" t="n">
        <v>0.0284</v>
      </c>
    </row>
    <row r="44" customFormat="false" ht="15" hidden="false" customHeight="true" outlineLevel="0" collapsed="false">
      <c r="A44" s="2" t="s">
        <v>302</v>
      </c>
      <c r="B44" s="1" t="s">
        <v>268</v>
      </c>
      <c r="C44" s="1" t="n">
        <v>0.0573</v>
      </c>
      <c r="D44" s="1" t="n">
        <v>0.0984</v>
      </c>
      <c r="E44" s="1" t="n">
        <v>0.0876</v>
      </c>
      <c r="F44" s="1" t="n">
        <v>0.0257</v>
      </c>
      <c r="G44" s="1" t="n">
        <v>0.0725</v>
      </c>
      <c r="H44" s="1" t="n">
        <v>0.0435</v>
      </c>
      <c r="I44" s="1" t="n">
        <v>0.0381</v>
      </c>
      <c r="J44" s="1" t="n">
        <v>0.0207</v>
      </c>
      <c r="K44" s="1" t="n">
        <v>0.0034</v>
      </c>
      <c r="L44" s="1" t="n">
        <v>0.0201</v>
      </c>
      <c r="M44" s="1" t="n">
        <v>0.0246</v>
      </c>
      <c r="N44" s="1" t="n">
        <v>0.0208</v>
      </c>
      <c r="O44" s="1" t="n">
        <v>0.0461</v>
      </c>
      <c r="P44" s="1" t="n">
        <v>0.0166</v>
      </c>
    </row>
    <row r="45" customFormat="false" ht="15" hidden="false" customHeight="true" outlineLevel="0" collapsed="false">
      <c r="A45" s="2" t="s">
        <v>303</v>
      </c>
      <c r="B45" s="1" t="s">
        <v>269</v>
      </c>
      <c r="C45" s="1" t="n">
        <v>0</v>
      </c>
      <c r="D45" s="1" t="n">
        <v>0.0002</v>
      </c>
      <c r="E45" s="1" t="n">
        <v>0.0015</v>
      </c>
      <c r="F45" s="1" t="n">
        <v>0.0013</v>
      </c>
      <c r="G45" s="1" t="n">
        <v>0.0013</v>
      </c>
      <c r="H45" s="1" t="n">
        <v>0.0015</v>
      </c>
      <c r="I45" s="1" t="n">
        <v>0.0022</v>
      </c>
      <c r="J45" s="1" t="n">
        <v>0.0023</v>
      </c>
      <c r="K45" s="1" t="n">
        <v>0.0007</v>
      </c>
      <c r="L45" s="1" t="n">
        <v>0.0034</v>
      </c>
      <c r="M45" s="1" t="n">
        <v>0.013</v>
      </c>
      <c r="N45" s="1" t="n">
        <v>0.0028</v>
      </c>
      <c r="O45" s="1" t="n">
        <v>0.0014</v>
      </c>
      <c r="P45" s="1" t="n">
        <v>0.0049</v>
      </c>
    </row>
    <row r="46" customFormat="false" ht="15" hidden="false" customHeight="true" outlineLevel="0" collapsed="false">
      <c r="A46" s="2" t="s">
        <v>304</v>
      </c>
      <c r="B46" s="1" t="s">
        <v>270</v>
      </c>
      <c r="C46" s="1" t="n">
        <v>0.0201</v>
      </c>
      <c r="D46" s="1" t="n">
        <v>0.0096</v>
      </c>
      <c r="E46" s="1" t="n">
        <v>0.0194</v>
      </c>
      <c r="F46" s="1" t="n">
        <v>0.0455</v>
      </c>
      <c r="G46" s="1" t="n">
        <v>0.0167</v>
      </c>
      <c r="H46" s="1" t="n">
        <v>0.018</v>
      </c>
      <c r="I46" s="1" t="n">
        <v>0.0183</v>
      </c>
      <c r="J46" s="1" t="n">
        <v>0.0944</v>
      </c>
      <c r="K46" s="1" t="n">
        <v>0.0041</v>
      </c>
      <c r="L46" s="1" t="n">
        <v>0.0149</v>
      </c>
      <c r="M46" s="1" t="n">
        <v>0.0369</v>
      </c>
      <c r="N46" s="1" t="n">
        <v>0.018</v>
      </c>
      <c r="O46" s="1" t="n">
        <v>0.0106</v>
      </c>
      <c r="P46" s="1" t="n">
        <v>0.0197</v>
      </c>
    </row>
    <row r="47" customFormat="false" ht="15" hidden="false" customHeight="true" outlineLevel="0" collapsed="false">
      <c r="A47" s="2" t="s">
        <v>305</v>
      </c>
      <c r="B47" s="1" t="s">
        <v>271</v>
      </c>
      <c r="C47" s="1" t="n">
        <v>0.0078</v>
      </c>
      <c r="D47" s="1" t="n">
        <v>0.0035</v>
      </c>
      <c r="E47" s="1" t="n">
        <v>0.0169</v>
      </c>
      <c r="F47" s="1" t="n">
        <v>0.0192</v>
      </c>
      <c r="G47" s="1" t="n">
        <v>0.0082</v>
      </c>
      <c r="H47" s="1" t="n">
        <v>0.0135</v>
      </c>
      <c r="I47" s="1" t="n">
        <v>0.084</v>
      </c>
      <c r="J47" s="1" t="n">
        <v>0.0054</v>
      </c>
      <c r="K47" s="1" t="n">
        <v>0.175</v>
      </c>
      <c r="L47" s="1" t="n">
        <v>0.0018</v>
      </c>
      <c r="M47" s="1" t="n">
        <v>0.0079</v>
      </c>
      <c r="N47" s="1" t="n">
        <v>0.0032</v>
      </c>
      <c r="O47" s="1" t="n">
        <v>0.0032</v>
      </c>
      <c r="P47" s="1" t="n">
        <v>0.0016</v>
      </c>
    </row>
    <row r="48" customFormat="false" ht="15" hidden="false" customHeight="true" outlineLevel="0" collapsed="false">
      <c r="A48" s="2" t="s">
        <v>306</v>
      </c>
      <c r="B48" s="1" t="s">
        <v>272</v>
      </c>
      <c r="C48" s="1" t="n">
        <v>0.0031</v>
      </c>
      <c r="D48" s="1" t="n">
        <v>0.0009</v>
      </c>
      <c r="E48" s="1" t="n">
        <v>0.0125</v>
      </c>
      <c r="F48" s="1" t="n">
        <v>0.0151</v>
      </c>
      <c r="G48" s="1" t="n">
        <v>0.0047</v>
      </c>
      <c r="H48" s="1" t="n">
        <v>0.0076</v>
      </c>
      <c r="I48" s="1" t="n">
        <v>0.043</v>
      </c>
      <c r="J48" s="1" t="n">
        <v>0.0427</v>
      </c>
      <c r="K48" s="1" t="n">
        <v>0.0057</v>
      </c>
      <c r="L48" s="1" t="n">
        <v>0.0227</v>
      </c>
      <c r="M48" s="1" t="n">
        <v>0.0068</v>
      </c>
      <c r="N48" s="1" t="n">
        <v>0.0174</v>
      </c>
      <c r="O48" s="1" t="n">
        <v>0.0051</v>
      </c>
      <c r="P48" s="1" t="n">
        <v>0.0183</v>
      </c>
    </row>
    <row r="49" customFormat="false" ht="15" hidden="false" customHeight="true" outlineLevel="0" collapsed="false">
      <c r="A49" s="2" t="s">
        <v>307</v>
      </c>
      <c r="B49" s="1" t="s">
        <v>273</v>
      </c>
      <c r="C49" s="1" t="n">
        <v>0.0001</v>
      </c>
      <c r="D49" s="1" t="n">
        <v>0.008</v>
      </c>
      <c r="E49" s="1" t="n">
        <v>0.0007</v>
      </c>
      <c r="F49" s="1" t="n">
        <v>0.0054</v>
      </c>
      <c r="G49" s="1" t="n">
        <v>0.0001</v>
      </c>
      <c r="H49" s="1" t="n">
        <v>0.0003</v>
      </c>
      <c r="I49" s="1" t="n">
        <v>0.0087</v>
      </c>
      <c r="J49" s="1" t="n">
        <v>0.0006</v>
      </c>
      <c r="K49" s="1" t="n">
        <v>0.0009</v>
      </c>
      <c r="L49" s="1" t="n">
        <v>0.002</v>
      </c>
      <c r="M49" s="1" t="n">
        <v>0</v>
      </c>
      <c r="N49" s="1" t="n">
        <v>0.0033</v>
      </c>
      <c r="O49" s="1" t="n">
        <v>0.0003</v>
      </c>
      <c r="P49" s="1" t="n">
        <v>0.0031</v>
      </c>
    </row>
    <row r="50" customFormat="false" ht="15" hidden="false" customHeight="true" outlineLevel="0" collapsed="false">
      <c r="A50" s="2" t="s">
        <v>308</v>
      </c>
      <c r="B50" s="1" t="s">
        <v>274</v>
      </c>
      <c r="C50" s="1" t="n">
        <v>0</v>
      </c>
      <c r="D50" s="1" t="n">
        <v>0</v>
      </c>
      <c r="E50" s="1" t="n">
        <v>0</v>
      </c>
      <c r="F50" s="1" t="n">
        <v>0.0001</v>
      </c>
      <c r="G50" s="1" t="n">
        <v>0</v>
      </c>
      <c r="H50" s="1" t="n">
        <v>0</v>
      </c>
      <c r="I50" s="1" t="n">
        <v>0</v>
      </c>
      <c r="J50" s="1" t="n">
        <v>0</v>
      </c>
      <c r="K50" s="1" t="n">
        <v>0.0009</v>
      </c>
      <c r="L50" s="1" t="n">
        <v>0.0015</v>
      </c>
      <c r="M50" s="1" t="n">
        <v>0.0067</v>
      </c>
      <c r="N50" s="1" t="n">
        <v>0.0043</v>
      </c>
      <c r="O50" s="1" t="n">
        <v>0.0001</v>
      </c>
      <c r="P50" s="1" t="n">
        <v>0.0079</v>
      </c>
    </row>
    <row r="51" customFormat="false" ht="15" hidden="false" customHeight="true" outlineLevel="0" collapsed="false">
      <c r="A51" s="2" t="s">
        <v>309</v>
      </c>
      <c r="B51" s="1" t="s">
        <v>275</v>
      </c>
      <c r="C51" s="1" t="n">
        <v>0</v>
      </c>
      <c r="D51" s="1" t="n">
        <v>0</v>
      </c>
      <c r="E51" s="1" t="n">
        <v>0</v>
      </c>
      <c r="F51" s="1" t="n">
        <v>0</v>
      </c>
      <c r="G51" s="1" t="n">
        <v>0.0001</v>
      </c>
      <c r="H51" s="1" t="n">
        <v>0</v>
      </c>
      <c r="I51" s="1" t="n">
        <v>0.0001</v>
      </c>
      <c r="J51" s="1" t="n">
        <v>0</v>
      </c>
      <c r="K51" s="1" t="n">
        <v>0</v>
      </c>
      <c r="L51" s="1" t="n">
        <v>0.0002</v>
      </c>
      <c r="M51" s="1" t="n">
        <v>0</v>
      </c>
      <c r="N51" s="1" t="n">
        <v>0.001</v>
      </c>
      <c r="O51" s="1" t="n">
        <v>0.003</v>
      </c>
      <c r="P51" s="1" t="n">
        <v>0.0001</v>
      </c>
    </row>
    <row r="52" customFormat="false" ht="15" hidden="false" customHeight="true" outlineLevel="0" collapsed="false">
      <c r="A52" s="2" t="s">
        <v>310</v>
      </c>
      <c r="B52" s="1" t="s">
        <v>276</v>
      </c>
      <c r="C52" s="1" t="n">
        <v>0.0001</v>
      </c>
      <c r="D52" s="1" t="n">
        <v>0.0002</v>
      </c>
      <c r="E52" s="1" t="n">
        <v>0.0023</v>
      </c>
      <c r="F52" s="1" t="n">
        <v>0.0007</v>
      </c>
      <c r="G52" s="1" t="n">
        <v>0.0003</v>
      </c>
      <c r="H52" s="1" t="n">
        <v>0.0001</v>
      </c>
      <c r="I52" s="1" t="n">
        <v>0.0027</v>
      </c>
      <c r="J52" s="1" t="n">
        <v>0.0006</v>
      </c>
      <c r="K52" s="1" t="n">
        <v>0</v>
      </c>
      <c r="L52" s="1" t="n">
        <v>0.0025</v>
      </c>
      <c r="M52" s="1" t="n">
        <v>0.0001</v>
      </c>
      <c r="N52" s="1" t="n">
        <v>0.0073</v>
      </c>
      <c r="O52" s="1" t="n">
        <v>0.0024</v>
      </c>
      <c r="P52" s="1" t="n">
        <v>0.006</v>
      </c>
    </row>
    <row r="54" customFormat="false" ht="15" hidden="false" customHeight="true" outlineLevel="0" collapsed="false">
      <c r="A54" s="2" t="s">
        <v>314</v>
      </c>
    </row>
    <row r="55" customFormat="false" ht="15" hidden="false" customHeight="true" outlineLevel="0" collapsed="false">
      <c r="A55" s="9" t="s">
        <v>312</v>
      </c>
      <c r="C55" s="2" t="s">
        <v>297</v>
      </c>
      <c r="D55" s="2" t="s">
        <v>298</v>
      </c>
      <c r="E55" s="2" t="s">
        <v>299</v>
      </c>
      <c r="F55" s="2" t="s">
        <v>300</v>
      </c>
      <c r="G55" s="2" t="s">
        <v>301</v>
      </c>
      <c r="H55" s="2" t="s">
        <v>302</v>
      </c>
      <c r="I55" s="2" t="s">
        <v>303</v>
      </c>
      <c r="J55" s="2" t="s">
        <v>304</v>
      </c>
      <c r="K55" s="2" t="s">
        <v>305</v>
      </c>
      <c r="L55" s="2" t="s">
        <v>306</v>
      </c>
      <c r="M55" s="2" t="s">
        <v>307</v>
      </c>
      <c r="N55" s="2" t="s">
        <v>308</v>
      </c>
      <c r="O55" s="2" t="s">
        <v>309</v>
      </c>
      <c r="P55" s="2" t="s">
        <v>310</v>
      </c>
    </row>
    <row r="56" customFormat="false" ht="15" hidden="false" customHeight="true" outlineLevel="0" collapsed="false">
      <c r="A56" s="2" t="s">
        <v>297</v>
      </c>
      <c r="B56" s="1" t="s">
        <v>263</v>
      </c>
      <c r="C56" s="1" t="n">
        <v>0.0942</v>
      </c>
      <c r="D56" s="1" t="n">
        <v>0</v>
      </c>
      <c r="E56" s="1" t="n">
        <v>0.0459</v>
      </c>
      <c r="F56" s="1" t="n">
        <v>0</v>
      </c>
      <c r="G56" s="1" t="n">
        <v>0.0003</v>
      </c>
      <c r="H56" s="1" t="n">
        <v>0.0016</v>
      </c>
      <c r="I56" s="1" t="n">
        <v>0.0078</v>
      </c>
      <c r="J56" s="1" t="n">
        <v>0</v>
      </c>
      <c r="K56" s="1" t="n">
        <v>0</v>
      </c>
      <c r="L56" s="1" t="n">
        <v>0.0016</v>
      </c>
      <c r="M56" s="1" t="n">
        <v>0.0287</v>
      </c>
      <c r="N56" s="1" t="n">
        <v>0.0015</v>
      </c>
      <c r="O56" s="1" t="n">
        <v>0.0002</v>
      </c>
      <c r="P56" s="1" t="n">
        <v>0.0005</v>
      </c>
    </row>
    <row r="57" customFormat="false" ht="15" hidden="false" customHeight="true" outlineLevel="0" collapsed="false">
      <c r="A57" s="2" t="s">
        <v>298</v>
      </c>
      <c r="B57" s="1" t="s">
        <v>264</v>
      </c>
      <c r="C57" s="1" t="n">
        <v>0.0001</v>
      </c>
      <c r="D57" s="1" t="n">
        <v>0.0064</v>
      </c>
      <c r="E57" s="1" t="n">
        <v>0.0044</v>
      </c>
      <c r="F57" s="1" t="n">
        <v>0.0001</v>
      </c>
      <c r="G57" s="1" t="n">
        <v>0.0113</v>
      </c>
      <c r="H57" s="1" t="n">
        <v>0.0001</v>
      </c>
      <c r="I57" s="1" t="n">
        <v>0</v>
      </c>
      <c r="J57" s="1" t="n">
        <v>0.0003</v>
      </c>
      <c r="K57" s="1" t="n">
        <v>0</v>
      </c>
      <c r="L57" s="1" t="n">
        <v>0.0004</v>
      </c>
      <c r="M57" s="1" t="n">
        <v>0.0003</v>
      </c>
      <c r="N57" s="1" t="n">
        <v>0</v>
      </c>
      <c r="O57" s="1" t="n">
        <v>0</v>
      </c>
      <c r="P57" s="1" t="n">
        <v>0</v>
      </c>
    </row>
    <row r="58" customFormat="false" ht="15" hidden="false" customHeight="true" outlineLevel="0" collapsed="false">
      <c r="A58" s="2" t="s">
        <v>299</v>
      </c>
      <c r="B58" s="1" t="s">
        <v>265</v>
      </c>
      <c r="C58" s="1" t="n">
        <v>0.0574</v>
      </c>
      <c r="D58" s="1" t="n">
        <v>0.0556</v>
      </c>
      <c r="E58" s="1" t="n">
        <v>0.0949</v>
      </c>
      <c r="F58" s="1" t="n">
        <v>0.0299</v>
      </c>
      <c r="G58" s="1" t="n">
        <v>0.0775</v>
      </c>
      <c r="H58" s="1" t="n">
        <v>0.0484</v>
      </c>
      <c r="I58" s="1" t="n">
        <v>0.0429</v>
      </c>
      <c r="J58" s="1" t="n">
        <v>0.0237</v>
      </c>
      <c r="K58" s="1" t="n">
        <v>0.0024</v>
      </c>
      <c r="L58" s="1" t="n">
        <v>0.0197</v>
      </c>
      <c r="M58" s="1" t="n">
        <v>0.0258</v>
      </c>
      <c r="N58" s="1" t="n">
        <v>0.0204</v>
      </c>
      <c r="O58" s="1" t="n">
        <v>0.0524</v>
      </c>
      <c r="P58" s="1" t="n">
        <v>0.0146</v>
      </c>
    </row>
    <row r="59" customFormat="false" ht="15" hidden="false" customHeight="true" outlineLevel="0" collapsed="false">
      <c r="A59" s="2" t="s">
        <v>300</v>
      </c>
      <c r="B59" s="1" t="s">
        <v>266</v>
      </c>
      <c r="C59" s="1" t="n">
        <v>0.0151</v>
      </c>
      <c r="D59" s="1" t="n">
        <v>0.0298</v>
      </c>
      <c r="E59" s="1" t="n">
        <v>0.0564</v>
      </c>
      <c r="F59" s="1" t="n">
        <v>0.1865</v>
      </c>
      <c r="G59" s="1" t="n">
        <v>0.0095</v>
      </c>
      <c r="H59" s="1" t="n">
        <v>0.0134</v>
      </c>
      <c r="I59" s="1" t="n">
        <v>0.0496</v>
      </c>
      <c r="J59" s="1" t="n">
        <v>0.0083</v>
      </c>
      <c r="K59" s="1" t="n">
        <v>0.0012</v>
      </c>
      <c r="L59" s="1" t="n">
        <v>0.0138</v>
      </c>
      <c r="M59" s="1" t="n">
        <v>0.014</v>
      </c>
      <c r="N59" s="1" t="n">
        <v>0.0381</v>
      </c>
      <c r="O59" s="1" t="n">
        <v>0.0393</v>
      </c>
      <c r="P59" s="1" t="n">
        <v>0.0795</v>
      </c>
    </row>
    <row r="60" customFormat="false" ht="15" hidden="false" customHeight="true" outlineLevel="0" collapsed="false">
      <c r="A60" s="2" t="s">
        <v>301</v>
      </c>
      <c r="B60" s="1" t="s">
        <v>267</v>
      </c>
      <c r="C60" s="1" t="n">
        <v>0.0029</v>
      </c>
      <c r="D60" s="1" t="n">
        <v>0.008</v>
      </c>
      <c r="E60" s="1" t="n">
        <v>0.0073</v>
      </c>
      <c r="F60" s="1" t="n">
        <v>0.0214</v>
      </c>
      <c r="G60" s="1" t="n">
        <v>0.1017</v>
      </c>
      <c r="H60" s="1" t="n">
        <v>0.0022</v>
      </c>
      <c r="I60" s="1" t="n">
        <v>0.0251</v>
      </c>
      <c r="J60" s="1" t="n">
        <v>0.0271</v>
      </c>
      <c r="K60" s="1" t="n">
        <v>0</v>
      </c>
      <c r="L60" s="1" t="n">
        <v>0.014</v>
      </c>
      <c r="M60" s="1" t="n">
        <v>0.0021</v>
      </c>
      <c r="N60" s="1" t="n">
        <v>0.0409</v>
      </c>
      <c r="O60" s="1" t="n">
        <v>0.0125</v>
      </c>
      <c r="P60" s="1" t="n">
        <v>0.0284</v>
      </c>
    </row>
    <row r="61" customFormat="false" ht="15" hidden="false" customHeight="true" outlineLevel="0" collapsed="false">
      <c r="A61" s="2" t="s">
        <v>302</v>
      </c>
      <c r="B61" s="1" t="s">
        <v>268</v>
      </c>
      <c r="C61" s="1" t="n">
        <v>0.0573</v>
      </c>
      <c r="D61" s="1" t="n">
        <v>0.0984</v>
      </c>
      <c r="E61" s="1" t="n">
        <v>0.0876</v>
      </c>
      <c r="F61" s="1" t="n">
        <v>0.0257</v>
      </c>
      <c r="G61" s="1" t="n">
        <v>0.0725</v>
      </c>
      <c r="H61" s="1" t="n">
        <v>0.0435</v>
      </c>
      <c r="I61" s="1" t="n">
        <v>0.0381</v>
      </c>
      <c r="J61" s="1" t="n">
        <v>0.0207</v>
      </c>
      <c r="K61" s="1" t="n">
        <v>0.0034</v>
      </c>
      <c r="L61" s="1" t="n">
        <v>0.0201</v>
      </c>
      <c r="M61" s="1" t="n">
        <v>0.0246</v>
      </c>
      <c r="N61" s="1" t="n">
        <v>0.0208</v>
      </c>
      <c r="O61" s="1" t="n">
        <v>0.0461</v>
      </c>
      <c r="P61" s="1" t="n">
        <v>0.0166</v>
      </c>
    </row>
    <row r="62" customFormat="false" ht="15" hidden="false" customHeight="true" outlineLevel="0" collapsed="false">
      <c r="A62" s="2" t="s">
        <v>303</v>
      </c>
      <c r="B62" s="1" t="s">
        <v>269</v>
      </c>
      <c r="C62" s="1" t="n">
        <v>0</v>
      </c>
      <c r="D62" s="1" t="n">
        <v>0.0002</v>
      </c>
      <c r="E62" s="1" t="n">
        <v>0.0015</v>
      </c>
      <c r="F62" s="1" t="n">
        <v>0.0013</v>
      </c>
      <c r="G62" s="1" t="n">
        <v>0.0013</v>
      </c>
      <c r="H62" s="1" t="n">
        <v>0.0015</v>
      </c>
      <c r="I62" s="1" t="n">
        <v>0.0022</v>
      </c>
      <c r="J62" s="1" t="n">
        <v>0.0023</v>
      </c>
      <c r="K62" s="1" t="n">
        <v>0.0007</v>
      </c>
      <c r="L62" s="1" t="n">
        <v>0.0034</v>
      </c>
      <c r="M62" s="1" t="n">
        <v>0.013</v>
      </c>
      <c r="N62" s="1" t="n">
        <v>0.0028</v>
      </c>
      <c r="O62" s="1" t="n">
        <v>0.0014</v>
      </c>
      <c r="P62" s="1" t="n">
        <v>0.0049</v>
      </c>
    </row>
    <row r="63" customFormat="false" ht="15" hidden="false" customHeight="true" outlineLevel="0" collapsed="false">
      <c r="A63" s="2" t="s">
        <v>304</v>
      </c>
      <c r="B63" s="1" t="s">
        <v>270</v>
      </c>
      <c r="C63" s="1" t="n">
        <v>0.0116</v>
      </c>
      <c r="D63" s="1" t="n">
        <v>0.0055</v>
      </c>
      <c r="E63" s="1" t="n">
        <v>0.0112</v>
      </c>
      <c r="F63" s="1" t="n">
        <v>0.0263</v>
      </c>
      <c r="G63" s="1" t="n">
        <v>0.0096</v>
      </c>
      <c r="H63" s="1" t="n">
        <v>0.0104</v>
      </c>
      <c r="I63" s="1" t="n">
        <v>0.0106</v>
      </c>
      <c r="J63" s="1" t="n">
        <v>0.0546</v>
      </c>
      <c r="K63" s="1" t="n">
        <v>0.0024</v>
      </c>
      <c r="L63" s="1" t="n">
        <v>0.0086</v>
      </c>
      <c r="M63" s="1" t="n">
        <v>0.0213</v>
      </c>
      <c r="N63" s="1" t="n">
        <v>0.0104</v>
      </c>
      <c r="O63" s="1" t="n">
        <v>0.0061</v>
      </c>
      <c r="P63" s="1" t="n">
        <v>0.0114</v>
      </c>
    </row>
    <row r="64" customFormat="false" ht="15" hidden="false" customHeight="true" outlineLevel="0" collapsed="false">
      <c r="A64" s="2" t="s">
        <v>305</v>
      </c>
      <c r="B64" s="1" t="s">
        <v>271</v>
      </c>
      <c r="C64" s="1" t="n">
        <v>0.0078</v>
      </c>
      <c r="D64" s="1" t="n">
        <v>0.0035</v>
      </c>
      <c r="E64" s="1" t="n">
        <v>0.0169</v>
      </c>
      <c r="F64" s="1" t="n">
        <v>0.0192</v>
      </c>
      <c r="G64" s="1" t="n">
        <v>0.0082</v>
      </c>
      <c r="H64" s="1" t="n">
        <v>0.0135</v>
      </c>
      <c r="I64" s="1" t="n">
        <v>0.084</v>
      </c>
      <c r="J64" s="1" t="n">
        <v>0.0054</v>
      </c>
      <c r="K64" s="1" t="n">
        <v>0.175</v>
      </c>
      <c r="L64" s="1" t="n">
        <v>0.0018</v>
      </c>
      <c r="M64" s="1" t="n">
        <v>0.0079</v>
      </c>
      <c r="N64" s="1" t="n">
        <v>0.0032</v>
      </c>
      <c r="O64" s="1" t="n">
        <v>0.0032</v>
      </c>
      <c r="P64" s="1" t="n">
        <v>0.0016</v>
      </c>
    </row>
    <row r="65" customFormat="false" ht="15" hidden="false" customHeight="true" outlineLevel="0" collapsed="false">
      <c r="A65" s="2" t="s">
        <v>306</v>
      </c>
      <c r="B65" s="1" t="s">
        <v>272</v>
      </c>
      <c r="C65" s="1" t="n">
        <v>0.0025</v>
      </c>
      <c r="D65" s="1" t="n">
        <v>0.0007</v>
      </c>
      <c r="E65" s="1" t="n">
        <v>0.01</v>
      </c>
      <c r="F65" s="1" t="n">
        <v>0.0122</v>
      </c>
      <c r="G65" s="1" t="n">
        <v>0.0038</v>
      </c>
      <c r="H65" s="1" t="n">
        <v>0.0062</v>
      </c>
      <c r="I65" s="1" t="n">
        <v>0.0346</v>
      </c>
      <c r="J65" s="1" t="n">
        <v>0.0344</v>
      </c>
      <c r="K65" s="1" t="n">
        <v>0.0046</v>
      </c>
      <c r="L65" s="1" t="n">
        <v>0.0183</v>
      </c>
      <c r="M65" s="1" t="n">
        <v>0.0055</v>
      </c>
      <c r="N65" s="1" t="n">
        <v>0.014</v>
      </c>
      <c r="O65" s="1" t="n">
        <v>0.0041</v>
      </c>
      <c r="P65" s="1" t="n">
        <v>0.0147</v>
      </c>
    </row>
    <row r="66" customFormat="false" ht="15" hidden="false" customHeight="true" outlineLevel="0" collapsed="false">
      <c r="A66" s="2" t="s">
        <v>307</v>
      </c>
      <c r="B66" s="1" t="s">
        <v>273</v>
      </c>
      <c r="C66" s="1" t="n">
        <v>0.0001</v>
      </c>
      <c r="D66" s="1" t="n">
        <v>0.008</v>
      </c>
      <c r="E66" s="1" t="n">
        <v>0.0007</v>
      </c>
      <c r="F66" s="1" t="n">
        <v>0.0054</v>
      </c>
      <c r="G66" s="1" t="n">
        <v>0.0001</v>
      </c>
      <c r="H66" s="1" t="n">
        <v>0.0003</v>
      </c>
      <c r="I66" s="1" t="n">
        <v>0.0087</v>
      </c>
      <c r="J66" s="1" t="n">
        <v>0.0006</v>
      </c>
      <c r="K66" s="1" t="n">
        <v>0.0009</v>
      </c>
      <c r="L66" s="1" t="n">
        <v>0.002</v>
      </c>
      <c r="M66" s="1" t="n">
        <v>0</v>
      </c>
      <c r="N66" s="1" t="n">
        <v>0.0033</v>
      </c>
      <c r="O66" s="1" t="n">
        <v>0.0003</v>
      </c>
      <c r="P66" s="1" t="n">
        <v>0.0031</v>
      </c>
    </row>
    <row r="67" customFormat="false" ht="15" hidden="false" customHeight="true" outlineLevel="0" collapsed="false">
      <c r="A67" s="2" t="s">
        <v>308</v>
      </c>
      <c r="B67" s="1" t="s">
        <v>274</v>
      </c>
      <c r="C67" s="1" t="n">
        <v>0</v>
      </c>
      <c r="D67" s="1" t="n">
        <v>0</v>
      </c>
      <c r="E67" s="1" t="n">
        <v>0</v>
      </c>
      <c r="F67" s="1" t="n">
        <v>0.0001</v>
      </c>
      <c r="G67" s="1" t="n">
        <v>0</v>
      </c>
      <c r="H67" s="1" t="n">
        <v>0</v>
      </c>
      <c r="I67" s="1" t="n">
        <v>0</v>
      </c>
      <c r="J67" s="1" t="n">
        <v>0</v>
      </c>
      <c r="K67" s="1" t="n">
        <v>0.0009</v>
      </c>
      <c r="L67" s="1" t="n">
        <v>0.0015</v>
      </c>
      <c r="M67" s="1" t="n">
        <v>0.0067</v>
      </c>
      <c r="N67" s="1" t="n">
        <v>0.0043</v>
      </c>
      <c r="O67" s="1" t="n">
        <v>0.0001</v>
      </c>
      <c r="P67" s="1" t="n">
        <v>0.0079</v>
      </c>
    </row>
    <row r="68" customFormat="false" ht="15" hidden="false" customHeight="true" outlineLevel="0" collapsed="false">
      <c r="A68" s="2" t="s">
        <v>309</v>
      </c>
      <c r="B68" s="1" t="s">
        <v>275</v>
      </c>
      <c r="C68" s="1" t="n">
        <v>0</v>
      </c>
      <c r="D68" s="1" t="n">
        <v>0</v>
      </c>
      <c r="E68" s="1" t="n">
        <v>0</v>
      </c>
      <c r="F68" s="1" t="n">
        <v>0</v>
      </c>
      <c r="G68" s="1" t="n">
        <v>0.0001</v>
      </c>
      <c r="H68" s="1" t="n">
        <v>0</v>
      </c>
      <c r="I68" s="1" t="n">
        <v>0.0001</v>
      </c>
      <c r="J68" s="1" t="n">
        <v>0</v>
      </c>
      <c r="K68" s="1" t="n">
        <v>0</v>
      </c>
      <c r="L68" s="1" t="n">
        <v>0.0002</v>
      </c>
      <c r="M68" s="1" t="n">
        <v>0</v>
      </c>
      <c r="N68" s="1" t="n">
        <v>0.001</v>
      </c>
      <c r="O68" s="1" t="n">
        <v>0.003</v>
      </c>
      <c r="P68" s="1" t="n">
        <v>0.0001</v>
      </c>
    </row>
    <row r="69" customFormat="false" ht="15" hidden="false" customHeight="true" outlineLevel="0" collapsed="false">
      <c r="A69" s="2" t="s">
        <v>310</v>
      </c>
      <c r="B69" s="1" t="s">
        <v>276</v>
      </c>
      <c r="C69" s="1" t="n">
        <v>0.0001</v>
      </c>
      <c r="D69" s="1" t="n">
        <v>0.0002</v>
      </c>
      <c r="E69" s="1" t="n">
        <v>0.0023</v>
      </c>
      <c r="F69" s="1" t="n">
        <v>0.0007</v>
      </c>
      <c r="G69" s="1" t="n">
        <v>0.0003</v>
      </c>
      <c r="H69" s="1" t="n">
        <v>0.0001</v>
      </c>
      <c r="I69" s="1" t="n">
        <v>0.0027</v>
      </c>
      <c r="J69" s="1" t="n">
        <v>0.0006</v>
      </c>
      <c r="K69" s="1" t="n">
        <v>0</v>
      </c>
      <c r="L69" s="1" t="n">
        <v>0.0025</v>
      </c>
      <c r="M69" s="1" t="n">
        <v>0.0001</v>
      </c>
      <c r="N69" s="1" t="n">
        <v>0.0073</v>
      </c>
      <c r="O69" s="1" t="n">
        <v>0.0024</v>
      </c>
      <c r="P69" s="1" t="n">
        <v>0.006</v>
      </c>
    </row>
    <row r="71" customFormat="false" ht="15" hidden="false" customHeight="true" outlineLevel="0" collapsed="false">
      <c r="A71" s="2" t="s">
        <v>315</v>
      </c>
    </row>
    <row r="72" customFormat="false" ht="15" hidden="false" customHeight="true" outlineLevel="0" collapsed="false">
      <c r="A72" s="9" t="s">
        <v>312</v>
      </c>
      <c r="C72" s="2" t="s">
        <v>297</v>
      </c>
      <c r="D72" s="2" t="s">
        <v>298</v>
      </c>
      <c r="E72" s="2" t="s">
        <v>299</v>
      </c>
      <c r="F72" s="2" t="s">
        <v>300</v>
      </c>
      <c r="G72" s="2" t="s">
        <v>301</v>
      </c>
      <c r="H72" s="2" t="s">
        <v>302</v>
      </c>
      <c r="I72" s="2" t="s">
        <v>303</v>
      </c>
      <c r="J72" s="2" t="s">
        <v>304</v>
      </c>
      <c r="K72" s="2" t="s">
        <v>305</v>
      </c>
      <c r="L72" s="2" t="s">
        <v>306</v>
      </c>
      <c r="M72" s="2" t="s">
        <v>307</v>
      </c>
      <c r="N72" s="2" t="s">
        <v>308</v>
      </c>
      <c r="O72" s="2" t="s">
        <v>309</v>
      </c>
      <c r="P72" s="2" t="s">
        <v>310</v>
      </c>
    </row>
    <row r="73" customFormat="false" ht="15" hidden="false" customHeight="true" outlineLevel="0" collapsed="false">
      <c r="A73" s="2" t="s">
        <v>297</v>
      </c>
      <c r="B73" s="1" t="s">
        <v>263</v>
      </c>
      <c r="C73" s="1" t="n">
        <v>1.108</v>
      </c>
      <c r="D73" s="1" t="n">
        <v>0.0041</v>
      </c>
      <c r="E73" s="1" t="n">
        <v>0.0571</v>
      </c>
      <c r="F73" s="1" t="n">
        <v>0.0028</v>
      </c>
      <c r="G73" s="1" t="n">
        <v>0.0058</v>
      </c>
      <c r="H73" s="1" t="n">
        <v>0.0049</v>
      </c>
      <c r="I73" s="1" t="n">
        <v>0.012</v>
      </c>
      <c r="J73" s="1" t="n">
        <v>0.0019</v>
      </c>
      <c r="K73" s="1" t="n">
        <v>0.0003</v>
      </c>
      <c r="L73" s="1" t="n">
        <v>0.0033</v>
      </c>
      <c r="M73" s="1" t="n">
        <v>0.0337</v>
      </c>
      <c r="N73" s="1" t="n">
        <v>0.0035</v>
      </c>
      <c r="O73" s="1" t="n">
        <v>0.0037</v>
      </c>
      <c r="P73" s="1" t="n">
        <v>0.0021</v>
      </c>
    </row>
    <row r="74" customFormat="false" ht="15" hidden="false" customHeight="true" outlineLevel="0" collapsed="false">
      <c r="A74" s="2" t="s">
        <v>298</v>
      </c>
      <c r="B74" s="1" t="s">
        <v>264</v>
      </c>
      <c r="C74" s="1" t="n">
        <v>0.0005</v>
      </c>
      <c r="D74" s="1" t="n">
        <v>1.0069</v>
      </c>
      <c r="E74" s="1" t="n">
        <v>0.0051</v>
      </c>
      <c r="F74" s="1" t="n">
        <v>0.0007</v>
      </c>
      <c r="G74" s="1" t="n">
        <v>0.0131</v>
      </c>
      <c r="H74" s="1" t="n">
        <v>0.0004</v>
      </c>
      <c r="I74" s="1" t="n">
        <v>0.0007</v>
      </c>
      <c r="J74" s="1" t="n">
        <v>0.0009</v>
      </c>
      <c r="K74" s="1" t="n">
        <v>0</v>
      </c>
      <c r="L74" s="1" t="n">
        <v>0.0007</v>
      </c>
      <c r="M74" s="1" t="n">
        <v>0.0005</v>
      </c>
      <c r="N74" s="1" t="n">
        <v>0.0007</v>
      </c>
      <c r="O74" s="1" t="n">
        <v>0.0005</v>
      </c>
      <c r="P74" s="1" t="n">
        <v>0.0006</v>
      </c>
    </row>
    <row r="75" customFormat="false" ht="15" hidden="false" customHeight="true" outlineLevel="0" collapsed="false">
      <c r="A75" s="2" t="s">
        <v>299</v>
      </c>
      <c r="B75" s="1" t="s">
        <v>265</v>
      </c>
      <c r="C75" s="1" t="n">
        <v>0.0763</v>
      </c>
      <c r="D75" s="1" t="n">
        <v>0.0713</v>
      </c>
      <c r="E75" s="1" t="n">
        <v>1.1196</v>
      </c>
      <c r="F75" s="1" t="n">
        <v>0.0477</v>
      </c>
      <c r="G75" s="1" t="n">
        <v>0.1034</v>
      </c>
      <c r="H75" s="1" t="n">
        <v>0.0584</v>
      </c>
      <c r="I75" s="1" t="n">
        <v>0.0579</v>
      </c>
      <c r="J75" s="1" t="n">
        <v>0.0339</v>
      </c>
      <c r="K75" s="1" t="n">
        <v>0.0039</v>
      </c>
      <c r="L75" s="1" t="n">
        <v>0.0266</v>
      </c>
      <c r="M75" s="1" t="n">
        <v>0.0352</v>
      </c>
      <c r="N75" s="1" t="n">
        <v>0.0317</v>
      </c>
      <c r="O75" s="1" t="n">
        <v>0.0652</v>
      </c>
      <c r="P75" s="1" t="n">
        <v>0.0257</v>
      </c>
    </row>
    <row r="76" customFormat="false" ht="15" hidden="false" customHeight="true" outlineLevel="0" collapsed="false">
      <c r="A76" s="2" t="s">
        <v>300</v>
      </c>
      <c r="B76" s="1" t="s">
        <v>266</v>
      </c>
      <c r="C76" s="1" t="n">
        <v>0.0276</v>
      </c>
      <c r="D76" s="1" t="n">
        <v>0.0444</v>
      </c>
      <c r="E76" s="1" t="n">
        <v>0.0817</v>
      </c>
      <c r="F76" s="1" t="n">
        <v>1.2347</v>
      </c>
      <c r="G76" s="1" t="n">
        <v>0.0228</v>
      </c>
      <c r="H76" s="1" t="n">
        <v>0.022</v>
      </c>
      <c r="I76" s="1" t="n">
        <v>0.0681</v>
      </c>
      <c r="J76" s="1" t="n">
        <v>0.015</v>
      </c>
      <c r="K76" s="1" t="n">
        <v>0.0024</v>
      </c>
      <c r="L76" s="1" t="n">
        <v>0.0206</v>
      </c>
      <c r="M76" s="1" t="n">
        <v>0.0225</v>
      </c>
      <c r="N76" s="1" t="n">
        <v>0.0519</v>
      </c>
      <c r="O76" s="1" t="n">
        <v>0.0548</v>
      </c>
      <c r="P76" s="1" t="n">
        <v>0.1023</v>
      </c>
    </row>
    <row r="77" customFormat="false" ht="15" hidden="false" customHeight="true" outlineLevel="0" collapsed="false">
      <c r="A77" s="2" t="s">
        <v>301</v>
      </c>
      <c r="B77" s="1" t="s">
        <v>267</v>
      </c>
      <c r="C77" s="1" t="n">
        <v>0.0056</v>
      </c>
      <c r="D77" s="1" t="n">
        <v>0.0113</v>
      </c>
      <c r="E77" s="1" t="n">
        <v>0.0125</v>
      </c>
      <c r="F77" s="1" t="n">
        <v>0.0314</v>
      </c>
      <c r="G77" s="1" t="n">
        <v>1.1156</v>
      </c>
      <c r="H77" s="1" t="n">
        <v>0.0042</v>
      </c>
      <c r="I77" s="1" t="n">
        <v>0.0315</v>
      </c>
      <c r="J77" s="1" t="n">
        <v>0.0334</v>
      </c>
      <c r="K77" s="1" t="n">
        <v>0.0004</v>
      </c>
      <c r="L77" s="1" t="n">
        <v>0.0172</v>
      </c>
      <c r="M77" s="1" t="n">
        <v>0.0049</v>
      </c>
      <c r="N77" s="1" t="n">
        <v>0.0484</v>
      </c>
      <c r="O77" s="1" t="n">
        <v>0.0165</v>
      </c>
      <c r="P77" s="1" t="n">
        <v>0.0358</v>
      </c>
    </row>
    <row r="78" customFormat="false" ht="15" hidden="false" customHeight="true" outlineLevel="0" collapsed="false">
      <c r="A78" s="2" t="s">
        <v>302</v>
      </c>
      <c r="B78" s="1" t="s">
        <v>268</v>
      </c>
      <c r="C78" s="1" t="n">
        <v>0.0751</v>
      </c>
      <c r="D78" s="1" t="n">
        <v>0.1129</v>
      </c>
      <c r="E78" s="1" t="n">
        <v>0.1106</v>
      </c>
      <c r="F78" s="1" t="n">
        <v>0.0417</v>
      </c>
      <c r="G78" s="1" t="n">
        <v>0.097</v>
      </c>
      <c r="H78" s="1" t="n">
        <v>1.0527</v>
      </c>
      <c r="I78" s="1" t="n">
        <v>0.0521</v>
      </c>
      <c r="J78" s="1" t="n">
        <v>0.0301</v>
      </c>
      <c r="K78" s="1" t="n">
        <v>0.005</v>
      </c>
      <c r="L78" s="1" t="n">
        <v>0.0266</v>
      </c>
      <c r="M78" s="1" t="n">
        <v>0.0334</v>
      </c>
      <c r="N78" s="1" t="n">
        <v>0.0312</v>
      </c>
      <c r="O78" s="1" t="n">
        <v>0.0578</v>
      </c>
      <c r="P78" s="1" t="n">
        <v>0.0267</v>
      </c>
    </row>
    <row r="79" customFormat="false" ht="15" hidden="false" customHeight="true" outlineLevel="0" collapsed="false">
      <c r="A79" s="2" t="s">
        <v>303</v>
      </c>
      <c r="B79" s="1" t="s">
        <v>269</v>
      </c>
      <c r="C79" s="1" t="n">
        <v>0.0004</v>
      </c>
      <c r="D79" s="1" t="n">
        <v>0.0007</v>
      </c>
      <c r="E79" s="1" t="n">
        <v>0.0021</v>
      </c>
      <c r="F79" s="1" t="n">
        <v>0.002</v>
      </c>
      <c r="G79" s="1" t="n">
        <v>0.0019</v>
      </c>
      <c r="H79" s="1" t="n">
        <v>0.0018</v>
      </c>
      <c r="I79" s="1" t="n">
        <v>1.0028</v>
      </c>
      <c r="J79" s="1" t="n">
        <v>0.0028</v>
      </c>
      <c r="K79" s="1" t="n">
        <v>0.0009</v>
      </c>
      <c r="L79" s="1" t="n">
        <v>0.0036</v>
      </c>
      <c r="M79" s="1" t="n">
        <v>0.0133</v>
      </c>
      <c r="N79" s="1" t="n">
        <v>0.0032</v>
      </c>
      <c r="O79" s="1" t="n">
        <v>0.0018</v>
      </c>
      <c r="P79" s="1" t="n">
        <v>0.0054</v>
      </c>
    </row>
    <row r="80" customFormat="false" ht="15" hidden="false" customHeight="true" outlineLevel="0" collapsed="false">
      <c r="A80" s="2" t="s">
        <v>304</v>
      </c>
      <c r="B80" s="1" t="s">
        <v>270</v>
      </c>
      <c r="C80" s="1" t="n">
        <v>0.0163</v>
      </c>
      <c r="D80" s="1" t="n">
        <v>0.0096</v>
      </c>
      <c r="E80" s="1" t="n">
        <v>0.0179</v>
      </c>
      <c r="F80" s="1" t="n">
        <v>0.0361</v>
      </c>
      <c r="G80" s="1" t="n">
        <v>0.0146</v>
      </c>
      <c r="H80" s="1" t="n">
        <v>0.0132</v>
      </c>
      <c r="I80" s="1" t="n">
        <v>0.0157</v>
      </c>
      <c r="J80" s="1" t="n">
        <v>1.0597</v>
      </c>
      <c r="K80" s="1" t="n">
        <v>0.0033</v>
      </c>
      <c r="L80" s="1" t="n">
        <v>0.0109</v>
      </c>
      <c r="M80" s="1" t="n">
        <v>0.0248</v>
      </c>
      <c r="N80" s="1" t="n">
        <v>0.0142</v>
      </c>
      <c r="O80" s="1" t="n">
        <v>0.0098</v>
      </c>
      <c r="P80" s="1" t="n">
        <v>0.0164</v>
      </c>
    </row>
    <row r="81" customFormat="false" ht="15" hidden="false" customHeight="true" outlineLevel="0" collapsed="false">
      <c r="A81" s="2" t="s">
        <v>305</v>
      </c>
      <c r="B81" s="1" t="s">
        <v>271</v>
      </c>
      <c r="C81" s="1" t="n">
        <v>0.0141</v>
      </c>
      <c r="D81" s="1" t="n">
        <v>0.0089</v>
      </c>
      <c r="E81" s="1" t="n">
        <v>0.0277</v>
      </c>
      <c r="F81" s="1" t="n">
        <v>0.0312</v>
      </c>
      <c r="G81" s="1" t="n">
        <v>0.0158</v>
      </c>
      <c r="H81" s="1" t="n">
        <v>0.0193</v>
      </c>
      <c r="I81" s="1" t="n">
        <v>0.1064</v>
      </c>
      <c r="J81" s="1" t="n">
        <v>0.0091</v>
      </c>
      <c r="K81" s="1" t="n">
        <v>1.2124</v>
      </c>
      <c r="L81" s="1" t="n">
        <v>0.0044</v>
      </c>
      <c r="M81" s="1" t="n">
        <v>0.0133</v>
      </c>
      <c r="N81" s="1" t="n">
        <v>0.0073</v>
      </c>
      <c r="O81" s="1" t="n">
        <v>0.0079</v>
      </c>
      <c r="P81" s="1" t="n">
        <v>0.0064</v>
      </c>
    </row>
    <row r="82" customFormat="false" ht="15" hidden="false" customHeight="true" outlineLevel="0" collapsed="false">
      <c r="A82" s="2" t="s">
        <v>306</v>
      </c>
      <c r="B82" s="1" t="s">
        <v>272</v>
      </c>
      <c r="C82" s="1" t="n">
        <v>0.0051</v>
      </c>
      <c r="D82" s="1" t="n">
        <v>0.0033</v>
      </c>
      <c r="E82" s="1" t="n">
        <v>0.0142</v>
      </c>
      <c r="F82" s="1" t="n">
        <v>0.0178</v>
      </c>
      <c r="G82" s="1" t="n">
        <v>0.0069</v>
      </c>
      <c r="H82" s="1" t="n">
        <v>0.0081</v>
      </c>
      <c r="I82" s="1" t="n">
        <v>0.0384</v>
      </c>
      <c r="J82" s="1" t="n">
        <v>0.0381</v>
      </c>
      <c r="K82" s="1" t="n">
        <v>0.006</v>
      </c>
      <c r="L82" s="1" t="n">
        <v>1.02</v>
      </c>
      <c r="M82" s="1" t="n">
        <v>0.0081</v>
      </c>
      <c r="N82" s="1" t="n">
        <v>0.0165</v>
      </c>
      <c r="O82" s="1" t="n">
        <v>0.0064</v>
      </c>
      <c r="P82" s="1" t="n">
        <v>0.0179</v>
      </c>
    </row>
    <row r="83" customFormat="false" ht="15" hidden="false" customHeight="true" outlineLevel="0" collapsed="false">
      <c r="A83" s="2" t="s">
        <v>307</v>
      </c>
      <c r="B83" s="1" t="s">
        <v>273</v>
      </c>
      <c r="C83" s="1" t="n">
        <v>0.0004</v>
      </c>
      <c r="D83" s="1" t="n">
        <v>0.0084</v>
      </c>
      <c r="E83" s="1" t="n">
        <v>0.0014</v>
      </c>
      <c r="F83" s="1" t="n">
        <v>0.0069</v>
      </c>
      <c r="G83" s="1" t="n">
        <v>0.0004</v>
      </c>
      <c r="H83" s="1" t="n">
        <v>0.0005</v>
      </c>
      <c r="I83" s="1" t="n">
        <v>0.0093</v>
      </c>
      <c r="J83" s="1" t="n">
        <v>0.0008</v>
      </c>
      <c r="K83" s="1" t="n">
        <v>0.0011</v>
      </c>
      <c r="L83" s="1" t="n">
        <v>0.0022</v>
      </c>
      <c r="M83" s="1" t="n">
        <v>1.0003</v>
      </c>
      <c r="N83" s="1" t="n">
        <v>0.0037</v>
      </c>
      <c r="O83" s="1" t="n">
        <v>0.0007</v>
      </c>
      <c r="P83" s="1" t="n">
        <v>0.0038</v>
      </c>
    </row>
    <row r="84" customFormat="false" ht="15" hidden="false" customHeight="true" outlineLevel="0" collapsed="false">
      <c r="A84" s="2" t="s">
        <v>308</v>
      </c>
      <c r="B84" s="1" t="s">
        <v>274</v>
      </c>
      <c r="C84" s="1" t="n">
        <v>0</v>
      </c>
      <c r="D84" s="1" t="n">
        <v>0.0001</v>
      </c>
      <c r="E84" s="1" t="n">
        <v>0.0001</v>
      </c>
      <c r="F84" s="1" t="n">
        <v>0.0002</v>
      </c>
      <c r="G84" s="1" t="n">
        <v>0</v>
      </c>
      <c r="H84" s="1" t="n">
        <v>0</v>
      </c>
      <c r="I84" s="1" t="n">
        <v>0.0002</v>
      </c>
      <c r="J84" s="1" t="n">
        <v>0.0001</v>
      </c>
      <c r="K84" s="1" t="n">
        <v>0.0011</v>
      </c>
      <c r="L84" s="1" t="n">
        <v>0.0015</v>
      </c>
      <c r="M84" s="1" t="n">
        <v>0.0067</v>
      </c>
      <c r="N84" s="1" t="n">
        <v>1.0044</v>
      </c>
      <c r="O84" s="1" t="n">
        <v>0.0002</v>
      </c>
      <c r="P84" s="1" t="n">
        <v>0.008</v>
      </c>
    </row>
    <row r="85" customFormat="false" ht="15" hidden="false" customHeight="true" outlineLevel="0" collapsed="false">
      <c r="A85" s="2" t="s">
        <v>309</v>
      </c>
      <c r="B85" s="1" t="s">
        <v>275</v>
      </c>
      <c r="C85" s="1" t="n">
        <v>0</v>
      </c>
      <c r="D85" s="1" t="n">
        <v>0</v>
      </c>
      <c r="E85" s="1" t="n">
        <v>0</v>
      </c>
      <c r="F85" s="1" t="n">
        <v>0</v>
      </c>
      <c r="G85" s="1" t="n">
        <v>0.0001</v>
      </c>
      <c r="H85" s="1" t="n">
        <v>0</v>
      </c>
      <c r="I85" s="1" t="n">
        <v>0.0001</v>
      </c>
      <c r="J85" s="1" t="n">
        <v>0</v>
      </c>
      <c r="K85" s="1" t="n">
        <v>0</v>
      </c>
      <c r="L85" s="1" t="n">
        <v>0.0002</v>
      </c>
      <c r="M85" s="1" t="n">
        <v>0</v>
      </c>
      <c r="N85" s="1" t="n">
        <v>0.0011</v>
      </c>
      <c r="O85" s="1" t="n">
        <v>1.003</v>
      </c>
      <c r="P85" s="1" t="n">
        <v>0.0001</v>
      </c>
    </row>
    <row r="86" customFormat="false" ht="15" hidden="false" customHeight="true" outlineLevel="0" collapsed="false">
      <c r="A86" s="2" t="s">
        <v>310</v>
      </c>
      <c r="B86" s="1" t="s">
        <v>276</v>
      </c>
      <c r="C86" s="1" t="n">
        <v>0.0003</v>
      </c>
      <c r="D86" s="1" t="n">
        <v>0.0005</v>
      </c>
      <c r="E86" s="1" t="n">
        <v>0.0027</v>
      </c>
      <c r="F86" s="1" t="n">
        <v>0.0011</v>
      </c>
      <c r="G86" s="1" t="n">
        <v>0.0006</v>
      </c>
      <c r="H86" s="1" t="n">
        <v>0.0003</v>
      </c>
      <c r="I86" s="1" t="n">
        <v>0.0031</v>
      </c>
      <c r="J86" s="1" t="n">
        <v>0.0009</v>
      </c>
      <c r="K86" s="1" t="n">
        <v>0.0001</v>
      </c>
      <c r="L86" s="1" t="n">
        <v>0.0027</v>
      </c>
      <c r="M86" s="1" t="n">
        <v>0.0004</v>
      </c>
      <c r="N86" s="1" t="n">
        <v>0.0076</v>
      </c>
      <c r="O86" s="1" t="n">
        <v>0.0027</v>
      </c>
      <c r="P86" s="1" t="n">
        <v>1.0063</v>
      </c>
    </row>
    <row r="88" customFormat="false" ht="15" hidden="false" customHeight="true" outlineLevel="0" collapsed="false">
      <c r="A88" s="2" t="s">
        <v>316</v>
      </c>
    </row>
    <row r="89" customFormat="false" ht="15" hidden="false" customHeight="true" outlineLevel="0" collapsed="false">
      <c r="C89" s="2" t="s">
        <v>297</v>
      </c>
      <c r="D89" s="2" t="s">
        <v>298</v>
      </c>
      <c r="E89" s="2" t="s">
        <v>299</v>
      </c>
      <c r="F89" s="2" t="s">
        <v>300</v>
      </c>
      <c r="G89" s="2" t="s">
        <v>301</v>
      </c>
      <c r="H89" s="2" t="s">
        <v>302</v>
      </c>
      <c r="I89" s="2" t="s">
        <v>303</v>
      </c>
      <c r="J89" s="2" t="s">
        <v>304</v>
      </c>
      <c r="K89" s="2" t="s">
        <v>305</v>
      </c>
      <c r="L89" s="2" t="s">
        <v>306</v>
      </c>
      <c r="M89" s="2" t="s">
        <v>307</v>
      </c>
      <c r="N89" s="2" t="s">
        <v>308</v>
      </c>
      <c r="O89" s="2" t="s">
        <v>309</v>
      </c>
      <c r="P89" s="2" t="s">
        <v>310</v>
      </c>
    </row>
    <row r="90" customFormat="false" ht="15" hidden="false" customHeight="true" outlineLevel="0" collapsed="false">
      <c r="C90" s="1" t="n">
        <v>0.799</v>
      </c>
      <c r="D90" s="1" t="n">
        <v>0.8015</v>
      </c>
      <c r="E90" s="1" t="n">
        <v>0.6857</v>
      </c>
      <c r="F90" s="1" t="n">
        <v>0.8593</v>
      </c>
      <c r="G90" s="1" t="n">
        <v>0.6967</v>
      </c>
      <c r="H90" s="1" t="n">
        <v>0.8557</v>
      </c>
      <c r="I90" s="1" t="n">
        <v>0.8453</v>
      </c>
      <c r="J90" s="1" t="n">
        <v>0.8673</v>
      </c>
      <c r="K90" s="1" t="n">
        <v>0.9872</v>
      </c>
      <c r="L90" s="1" t="n">
        <v>0.9243</v>
      </c>
      <c r="M90" s="1" t="n">
        <v>0.8942</v>
      </c>
      <c r="N90" s="1" t="n">
        <v>0.9113</v>
      </c>
      <c r="O90" s="1" t="n">
        <v>0.8433</v>
      </c>
      <c r="P90" s="1" t="n">
        <v>0.9234</v>
      </c>
    </row>
    <row r="92" customFormat="false" ht="15" hidden="false" customHeight="true" outlineLevel="0" collapsed="false">
      <c r="A92" s="4" t="s">
        <v>317</v>
      </c>
    </row>
  </sheetData>
  <hyperlinks>
    <hyperlink ref="A92" r:id="rId1" display="Ելակետային ֆայլեր (հրապարակային)՝ Արմստատ 99476198.xls («ծախսեր–թողարկում» աղյուսակ 2006), 99570873.xls, 99570868.xls, 99570863.xls, 99570853.xls (armstat.am/file/doc/…). Հայաստանի Կենտրոնական բանկ, վճարային հաշվեկշիռ 2025. Պետական եկամուտների կոմիտե, ներմուծում և արտահանում ըստ ապրանքների և երկրների 2025։ Հաշվարկի սկրիպտ՝ io_build.py։"/>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0"/>
  </cols>
  <sheetData>
    <row r="1" customFormat="false" ht="15" hidden="false" customHeight="true" outlineLevel="0" collapsed="false">
      <c r="A1" s="2" t="s">
        <v>318</v>
      </c>
    </row>
    <row r="2" customFormat="false" ht="15" hidden="false" customHeight="true" outlineLevel="0" collapsed="false">
      <c r="A2" s="1" t="s">
        <v>319</v>
      </c>
    </row>
    <row r="3" customFormat="false" ht="15" hidden="false" customHeight="true" outlineLevel="0" collapsed="false">
      <c r="A3" s="1" t="s">
        <v>320</v>
      </c>
    </row>
    <row r="4" customFormat="false" ht="15" hidden="false" customHeight="true" outlineLevel="0" collapsed="false">
      <c r="A4" s="1" t="s">
        <v>321</v>
      </c>
    </row>
    <row r="5" customFormat="false" ht="15" hidden="false" customHeight="true" outlineLevel="0" collapsed="false">
      <c r="A5" s="1" t="s">
        <v>322</v>
      </c>
    </row>
    <row r="6" customFormat="false" ht="15" hidden="false" customHeight="true" outlineLevel="0" collapsed="false">
      <c r="A6" s="1" t="s">
        <v>323</v>
      </c>
    </row>
    <row r="7" customFormat="false" ht="15" hidden="false" customHeight="true" outlineLevel="0" collapsed="false">
      <c r="A7" s="1" t="s">
        <v>324</v>
      </c>
    </row>
    <row r="8" customFormat="false" ht="15" hidden="false" customHeight="true" outlineLevel="0" collapsed="false">
      <c r="A8" s="1" t="s">
        <v>325</v>
      </c>
    </row>
    <row r="9" customFormat="false" ht="15" hidden="false" customHeight="true" outlineLevel="0" collapsed="false">
      <c r="A9" s="1" t="s">
        <v>326</v>
      </c>
    </row>
    <row r="10" customFormat="false" ht="15" hidden="false" customHeight="true" outlineLevel="0" collapsed="false">
      <c r="A10" s="1" t="s">
        <v>327</v>
      </c>
    </row>
    <row r="11" customFormat="false" ht="15" hidden="false" customHeight="true" outlineLevel="0" collapsed="false">
      <c r="A11" s="1" t="s">
        <v>328</v>
      </c>
    </row>
    <row r="12" customFormat="false" ht="15" hidden="false" customHeight="true" outlineLevel="0" collapsed="false">
      <c r="A12" s="1" t="s">
        <v>329</v>
      </c>
    </row>
    <row r="13" customFormat="false" ht="15" hidden="false" customHeight="true" outlineLevel="0" collapsed="false">
      <c r="A13" s="1" t="s">
        <v>330</v>
      </c>
    </row>
    <row r="14" customFormat="false" ht="15" hidden="false" customHeight="true" outlineLevel="0" collapsed="false">
      <c r="A14" s="1" t="s">
        <v>331</v>
      </c>
    </row>
    <row r="15" customFormat="false" ht="15" hidden="false" customHeight="true" outlineLevel="0" collapsed="false">
      <c r="A15" s="1" t="s">
        <v>332</v>
      </c>
    </row>
    <row r="16" customFormat="false" ht="15" hidden="false" customHeight="true" outlineLevel="0" collapsed="false">
      <c r="A16" s="1" t="s">
        <v>333</v>
      </c>
    </row>
    <row r="17" customFormat="false" ht="15" hidden="false" customHeight="true" outlineLevel="0" collapsed="false">
      <c r="A17" s="1" t="s">
        <v>334</v>
      </c>
    </row>
    <row r="18" customFormat="false" ht="15" hidden="false" customHeight="true" outlineLevel="0" collapsed="false">
      <c r="A18" s="1" t="s">
        <v>335</v>
      </c>
    </row>
    <row r="19" customFormat="false" ht="15" hidden="false" customHeight="true" outlineLevel="0" collapsed="false">
      <c r="A19" s="1" t="s">
        <v>336</v>
      </c>
    </row>
    <row r="20" customFormat="false" ht="15" hidden="false" customHeight="true" outlineLevel="0" collapsed="false">
      <c r="A20" s="1" t="s">
        <v>337</v>
      </c>
    </row>
    <row r="21" customFormat="false" ht="15" hidden="false" customHeight="true" outlineLevel="0" collapsed="false">
      <c r="A21" s="1" t="s">
        <v>338</v>
      </c>
    </row>
    <row r="22" customFormat="false" ht="15" hidden="false" customHeight="true" outlineLevel="0" collapsed="false">
      <c r="A22" s="1" t="s">
        <v>339</v>
      </c>
    </row>
    <row r="23" customFormat="false" ht="15" hidden="false" customHeight="true" outlineLevel="0" collapsed="false">
      <c r="A23" s="1" t="s">
        <v>340</v>
      </c>
    </row>
    <row r="24" customFormat="false" ht="15" hidden="false" customHeight="true" outlineLevel="0" collapsed="false">
      <c r="A24" s="1" t="s">
        <v>341</v>
      </c>
    </row>
    <row r="25" customFormat="false" ht="15" hidden="false" customHeight="true" outlineLevel="0" collapsed="false">
      <c r="A25" s="1" t="s">
        <v>342</v>
      </c>
    </row>
    <row r="26" customFormat="false" ht="15" hidden="false" customHeight="true" outlineLevel="0" collapsed="false">
      <c r="A26" s="1" t="s">
        <v>343</v>
      </c>
    </row>
    <row r="27" customFormat="false" ht="15" hidden="false" customHeight="true" outlineLevel="0" collapsed="false">
      <c r="A27" s="1" t="s">
        <v>344</v>
      </c>
    </row>
    <row r="28" customFormat="false" ht="15" hidden="false" customHeight="true" outlineLevel="0" collapsed="false">
      <c r="A28" s="1" t="s">
        <v>345</v>
      </c>
    </row>
    <row r="29" customFormat="false" ht="15" hidden="false" customHeight="true" outlineLevel="0" collapsed="false">
      <c r="A29" s="1" t="s">
        <v>346</v>
      </c>
    </row>
    <row r="30" customFormat="false" ht="15" hidden="false" customHeight="true" outlineLevel="0" collapsed="false">
      <c r="A30" s="1" t="s">
        <v>347</v>
      </c>
    </row>
    <row r="31" customFormat="false" ht="15" hidden="false" customHeight="true" outlineLevel="0" collapsed="false">
      <c r="A31" s="1" t="s">
        <v>339</v>
      </c>
    </row>
    <row r="32" customFormat="false" ht="15" hidden="false" customHeight="true" outlineLevel="0" collapsed="false">
      <c r="A32" s="1" t="s">
        <v>340</v>
      </c>
    </row>
    <row r="33" customFormat="false" ht="15" hidden="false" customHeight="true" outlineLevel="0" collapsed="false">
      <c r="A33" s="1" t="s">
        <v>341</v>
      </c>
    </row>
    <row r="34" customFormat="false" ht="15" hidden="false" customHeight="true" outlineLevel="0" collapsed="false">
      <c r="A34" s="1" t="s">
        <v>342</v>
      </c>
    </row>
    <row r="35" customFormat="false" ht="15" hidden="false" customHeight="true" outlineLevel="0" collapsed="false">
      <c r="A35" s="1" t="s">
        <v>348</v>
      </c>
    </row>
    <row r="36" customFormat="false" ht="15" hidden="false" customHeight="true" outlineLevel="0" collapsed="false">
      <c r="A36" s="1" t="s">
        <v>349</v>
      </c>
    </row>
    <row r="37" customFormat="false" ht="15" hidden="false" customHeight="true" outlineLevel="0" collapsed="false">
      <c r="A37" s="1" t="s">
        <v>350</v>
      </c>
    </row>
    <row r="38" customFormat="false" ht="15" hidden="false" customHeight="true" outlineLevel="0" collapsed="false">
      <c r="A38" s="1" t="s">
        <v>351</v>
      </c>
    </row>
    <row r="39" customFormat="false" ht="15" hidden="false" customHeight="true" outlineLevel="0" collapsed="false">
      <c r="A39" s="1" t="s">
        <v>352</v>
      </c>
    </row>
    <row r="40" customFormat="false" ht="15" hidden="false" customHeight="true" outlineLevel="0" collapsed="false">
      <c r="A40" s="1" t="s">
        <v>353</v>
      </c>
    </row>
    <row r="41" customFormat="false" ht="15" hidden="false" customHeight="true" outlineLevel="0" collapsed="false">
      <c r="A41" s="1" t="s">
        <v>354</v>
      </c>
    </row>
    <row r="42" customFormat="false" ht="15" hidden="false" customHeight="true" outlineLevel="0" collapsed="false">
      <c r="A42" s="1" t="s">
        <v>355</v>
      </c>
    </row>
    <row r="43" customFormat="false" ht="15" hidden="false" customHeight="true" outlineLevel="0" collapsed="false">
      <c r="A43" s="1" t="s">
        <v>356</v>
      </c>
    </row>
    <row r="44" customFormat="false" ht="15" hidden="false" customHeight="true" outlineLevel="0" collapsed="false">
      <c r="A44" s="1" t="s">
        <v>357</v>
      </c>
    </row>
    <row r="45" customFormat="false" ht="15" hidden="false" customHeight="true" outlineLevel="0" collapsed="false">
      <c r="A45" s="1" t="s">
        <v>358</v>
      </c>
    </row>
    <row r="48" customFormat="false" ht="15" hidden="false" customHeight="true" outlineLevel="0" collapsed="false">
      <c r="A48" s="2" t="s">
        <v>359</v>
      </c>
    </row>
    <row r="49" customFormat="false" ht="15" hidden="false" customHeight="true" outlineLevel="0" collapsed="false">
      <c r="A49" s="1" t="s">
        <v>360</v>
      </c>
    </row>
    <row r="50" customFormat="false" ht="15" hidden="false" customHeight="true" outlineLevel="0" collapsed="false">
      <c r="A50" s="1" t="s">
        <v>361</v>
      </c>
    </row>
    <row r="51" customFormat="false" ht="15" hidden="false" customHeight="true" outlineLevel="0" collapsed="false">
      <c r="A51" s="1" t="s">
        <v>362</v>
      </c>
    </row>
    <row r="52" customFormat="false" ht="15" hidden="false" customHeight="true" outlineLevel="0" collapsed="false">
      <c r="A52" s="1" t="s">
        <v>363</v>
      </c>
    </row>
    <row r="53" customFormat="false" ht="15" hidden="false" customHeight="true" outlineLevel="0" collapsed="false">
      <c r="A53" s="1" t="s">
        <v>364</v>
      </c>
    </row>
    <row r="54" customFormat="false" ht="15" hidden="false" customHeight="true" outlineLevel="0" collapsed="false">
      <c r="A54" s="1" t="s">
        <v>365</v>
      </c>
    </row>
    <row r="55" customFormat="false" ht="15" hidden="false" customHeight="true" outlineLevel="0" collapsed="false">
      <c r="A55" s="1" t="s">
        <v>366</v>
      </c>
    </row>
    <row r="56" customFormat="false" ht="15" hidden="false" customHeight="true" outlineLevel="0" collapsed="false">
      <c r="A56" s="1" t="s">
        <v>367</v>
      </c>
    </row>
    <row r="57" customFormat="false" ht="15" hidden="false" customHeight="true" outlineLevel="0" collapsed="false">
      <c r="A57" s="1" t="s">
        <v>368</v>
      </c>
    </row>
    <row r="58" customFormat="false" ht="15" hidden="false" customHeight="true" outlineLevel="0" collapsed="false">
      <c r="A58" s="1" t="s">
        <v>369</v>
      </c>
    </row>
    <row r="59" customFormat="false" ht="15" hidden="false" customHeight="true" outlineLevel="0" collapsed="false">
      <c r="A59" s="1" t="s">
        <v>370</v>
      </c>
    </row>
    <row r="60" customFormat="false" ht="15" hidden="false" customHeight="true" outlineLevel="0" collapsed="false">
      <c r="A60" s="1" t="s">
        <v>371</v>
      </c>
    </row>
    <row r="61" customFormat="false" ht="15" hidden="false" customHeight="true" outlineLevel="0" collapsed="false">
      <c r="A61" s="1" t="s">
        <v>372</v>
      </c>
    </row>
    <row r="62" customFormat="false" ht="15" hidden="false" customHeight="true" outlineLevel="0" collapsed="false">
      <c r="A62" s="1" t="s">
        <v>373</v>
      </c>
    </row>
    <row r="63" customFormat="false" ht="15" hidden="false" customHeight="true" outlineLevel="0" collapsed="false">
      <c r="A63" s="1" t="s">
        <v>374</v>
      </c>
    </row>
    <row r="64" customFormat="false" ht="15" hidden="false" customHeight="true" outlineLevel="0" collapsed="false">
      <c r="A64" s="1" t="s">
        <v>375</v>
      </c>
    </row>
    <row r="65" customFormat="false" ht="15" hidden="false" customHeight="true" outlineLevel="0" collapsed="false">
      <c r="A65" s="1" t="s">
        <v>376</v>
      </c>
    </row>
    <row r="66" customFormat="false" ht="15" hidden="false" customHeight="true" outlineLevel="0" collapsed="false">
      <c r="A66" s="1" t="s">
        <v>377</v>
      </c>
    </row>
    <row r="67" customFormat="false" ht="15" hidden="false" customHeight="true" outlineLevel="0" collapsed="false">
      <c r="A67" s="1" t="s">
        <v>378</v>
      </c>
    </row>
    <row r="68" customFormat="false" ht="15" hidden="false" customHeight="true" outlineLevel="0" collapsed="false">
      <c r="A68" s="1" t="s">
        <v>379</v>
      </c>
    </row>
    <row r="69" customFormat="false" ht="15" hidden="false" customHeight="true" outlineLevel="0" collapsed="false">
      <c r="A69" s="1" t="s">
        <v>380</v>
      </c>
    </row>
    <row r="70" customFormat="false" ht="15" hidden="false" customHeight="true" outlineLevel="0" collapsed="false">
      <c r="A70" s="1" t="s">
        <v>381</v>
      </c>
    </row>
    <row r="71" customFormat="false" ht="15" hidden="false" customHeight="true" outlineLevel="0" collapsed="false">
      <c r="A71" s="1" t="s">
        <v>382</v>
      </c>
    </row>
    <row r="72" customFormat="false" ht="15" hidden="false" customHeight="true" outlineLevel="0" collapsed="false">
      <c r="A72" s="1" t="s">
        <v>383</v>
      </c>
    </row>
    <row r="73" customFormat="false" ht="15" hidden="false" customHeight="true" outlineLevel="0" collapsed="false">
      <c r="A73" s="1" t="s">
        <v>384</v>
      </c>
    </row>
    <row r="74" customFormat="false" ht="15" hidden="false" customHeight="true" outlineLevel="0" collapsed="false">
      <c r="A74" s="1" t="s">
        <v>385</v>
      </c>
    </row>
    <row r="75" customFormat="false" ht="15" hidden="false" customHeight="true" outlineLevel="0" collapsed="false">
      <c r="A75" s="1" t="s">
        <v>386</v>
      </c>
    </row>
    <row r="76" customFormat="false" ht="15" hidden="false" customHeight="true" outlineLevel="0" collapsed="false">
      <c r="A76" s="1" t="s">
        <v>387</v>
      </c>
    </row>
    <row r="77" customFormat="false" ht="15" hidden="false" customHeight="true" outlineLevel="0" collapsed="false">
      <c r="A77" s="1" t="s">
        <v>388</v>
      </c>
    </row>
    <row r="78" customFormat="false" ht="15" hidden="false" customHeight="true" outlineLevel="0" collapsed="false">
      <c r="A78" s="1" t="s">
        <v>389</v>
      </c>
    </row>
    <row r="79" customFormat="false" ht="15" hidden="false" customHeight="true" outlineLevel="0" collapsed="false">
      <c r="A79" s="1" t="s">
        <v>390</v>
      </c>
    </row>
    <row r="80" customFormat="false" ht="15" hidden="false" customHeight="true" outlineLevel="0" collapsed="false">
      <c r="A80" s="1" t="s">
        <v>391</v>
      </c>
    </row>
    <row r="81" customFormat="false" ht="15" hidden="false" customHeight="true" outlineLevel="0" collapsed="false">
      <c r="A81" s="1" t="s">
        <v>392</v>
      </c>
    </row>
    <row r="82" customFormat="false" ht="15" hidden="false" customHeight="true" outlineLevel="0" collapsed="false">
      <c r="A82" s="1" t="s">
        <v>393</v>
      </c>
    </row>
    <row r="83" customFormat="false" ht="15" hidden="false" customHeight="true" outlineLevel="0" collapsed="false">
      <c r="A83" s="1" t="s">
        <v>394</v>
      </c>
    </row>
    <row r="84" customFormat="false" ht="15" hidden="false" customHeight="true" outlineLevel="0" collapsed="false">
      <c r="A84" s="1" t="s">
        <v>395</v>
      </c>
    </row>
    <row r="85" customFormat="false" ht="15" hidden="false" customHeight="true" outlineLevel="0" collapsed="false">
      <c r="A85" s="1" t="s">
        <v>396</v>
      </c>
    </row>
    <row r="86" customFormat="false" ht="15" hidden="false" customHeight="true" outlineLevel="0" collapsed="false">
      <c r="A86" s="1" t="s">
        <v>397</v>
      </c>
    </row>
    <row r="87" customFormat="false" ht="15" hidden="false" customHeight="true" outlineLevel="0" collapsed="false">
      <c r="A87" s="1" t="s">
        <v>398</v>
      </c>
    </row>
    <row r="88" customFormat="false" ht="15" hidden="false" customHeight="true" outlineLevel="0" collapsed="false">
      <c r="A88" s="1" t="s">
        <v>399</v>
      </c>
    </row>
    <row r="89" customFormat="false" ht="15" hidden="false" customHeight="true" outlineLevel="0" collapsed="false">
      <c r="A89" s="1" t="s">
        <v>400</v>
      </c>
    </row>
    <row r="90" customFormat="false" ht="15" hidden="false" customHeight="true" outlineLevel="0" collapsed="false">
      <c r="A90" s="1" t="s">
        <v>401</v>
      </c>
    </row>
    <row r="91" customFormat="false" ht="15" hidden="false" customHeight="true" outlineLevel="0" collapsed="false">
      <c r="A91" s="1" t="s">
        <v>402</v>
      </c>
    </row>
    <row r="92" customFormat="false" ht="15" hidden="false" customHeight="true" outlineLevel="0" collapsed="false">
      <c r="A92" s="1" t="s">
        <v>403</v>
      </c>
    </row>
    <row r="93" customFormat="false" ht="15" hidden="false" customHeight="true" outlineLevel="0" collapsed="false">
      <c r="A93" s="1" t="s">
        <v>404</v>
      </c>
    </row>
    <row r="94" customFormat="false" ht="15" hidden="false" customHeight="true" outlineLevel="0" collapsed="false">
      <c r="A94" s="1" t="s">
        <v>405</v>
      </c>
    </row>
    <row r="95" customFormat="false" ht="15" hidden="false" customHeight="true" outlineLevel="0" collapsed="false">
      <c r="A95" s="1" t="s">
        <v>406</v>
      </c>
    </row>
    <row r="96" customFormat="false" ht="15" hidden="false" customHeight="true" outlineLevel="0" collapsed="false">
      <c r="A96" s="1" t="s">
        <v>407</v>
      </c>
    </row>
    <row r="97" customFormat="false" ht="15" hidden="false" customHeight="true" outlineLevel="0" collapsed="false">
      <c r="A97" s="1" t="s">
        <v>408</v>
      </c>
    </row>
    <row r="98" customFormat="false" ht="15" hidden="false" customHeight="true" outlineLevel="0" collapsed="false">
      <c r="A98" s="1" t="s">
        <v>409</v>
      </c>
    </row>
    <row r="99" customFormat="false" ht="15" hidden="false" customHeight="true" outlineLevel="0" collapsed="false">
      <c r="A99" s="1" t="s">
        <v>410</v>
      </c>
    </row>
    <row r="100" customFormat="false" ht="15" hidden="false" customHeight="true" outlineLevel="0" collapsed="false">
      <c r="A100" s="1" t="s">
        <v>411</v>
      </c>
    </row>
    <row r="101" customFormat="false" ht="15" hidden="false" customHeight="true" outlineLevel="0" collapsed="false">
      <c r="A101" s="1" t="s">
        <v>412</v>
      </c>
    </row>
    <row r="102" customFormat="false" ht="15" hidden="false" customHeight="true" outlineLevel="0" collapsed="false">
      <c r="A102" s="1" t="s">
        <v>413</v>
      </c>
    </row>
    <row r="103" customFormat="false" ht="15" hidden="false" customHeight="true" outlineLevel="0" collapsed="false">
      <c r="A103" s="1" t="s">
        <v>414</v>
      </c>
    </row>
    <row r="104" customFormat="false" ht="15" hidden="false" customHeight="true" outlineLevel="0" collapsed="false">
      <c r="A104" s="1" t="s">
        <v>415</v>
      </c>
    </row>
    <row r="105" customFormat="false" ht="15" hidden="false" customHeight="true" outlineLevel="0" collapsed="false">
      <c r="A105" s="1" t="s">
        <v>416</v>
      </c>
    </row>
    <row r="106" customFormat="false" ht="15" hidden="false" customHeight="true" outlineLevel="0" collapsed="false">
      <c r="A106" s="1" t="s">
        <v>417</v>
      </c>
    </row>
    <row r="107" customFormat="false" ht="15" hidden="false" customHeight="true" outlineLevel="0" collapsed="false">
      <c r="A107" s="1" t="s">
        <v>418</v>
      </c>
    </row>
    <row r="108" customFormat="false" ht="15" hidden="false" customHeight="true" outlineLevel="0" collapsed="false">
      <c r="A108" s="1" t="s">
        <v>419</v>
      </c>
    </row>
    <row r="109" customFormat="false" ht="15" hidden="false" customHeight="true" outlineLevel="0" collapsed="false">
      <c r="A109" s="1" t="s">
        <v>420</v>
      </c>
    </row>
    <row r="110" customFormat="false" ht="15" hidden="false" customHeight="true" outlineLevel="0" collapsed="false">
      <c r="A110" s="1" t="s">
        <v>421</v>
      </c>
    </row>
    <row r="111" customFormat="false" ht="15" hidden="false" customHeight="true" outlineLevel="0" collapsed="false">
      <c r="A111" s="1" t="s">
        <v>422</v>
      </c>
    </row>
    <row r="112" customFormat="false" ht="15" hidden="false" customHeight="true" outlineLevel="0" collapsed="false">
      <c r="A112" s="1" t="s">
        <v>423</v>
      </c>
    </row>
    <row r="113" customFormat="false" ht="15" hidden="false" customHeight="true" outlineLevel="0" collapsed="false">
      <c r="A113" s="1" t="s">
        <v>424</v>
      </c>
    </row>
    <row r="114" customFormat="false" ht="15" hidden="false" customHeight="true" outlineLevel="0" collapsed="false">
      <c r="A114" s="1" t="s">
        <v>425</v>
      </c>
    </row>
    <row r="115" customFormat="false" ht="15" hidden="false" customHeight="true" outlineLevel="0" collapsed="false">
      <c r="A115" s="1" t="s">
        <v>426</v>
      </c>
    </row>
    <row r="116" customFormat="false" ht="15" hidden="false" customHeight="true" outlineLevel="0" collapsed="false">
      <c r="A116" s="1" t="s">
        <v>427</v>
      </c>
    </row>
    <row r="117" customFormat="false" ht="15" hidden="false" customHeight="true" outlineLevel="0" collapsed="false">
      <c r="A117" s="1" t="s">
        <v>428</v>
      </c>
    </row>
    <row r="118" customFormat="false" ht="15" hidden="false" customHeight="true" outlineLevel="0" collapsed="false">
      <c r="A118" s="1" t="s">
        <v>429</v>
      </c>
    </row>
    <row r="119" customFormat="false" ht="15" hidden="false" customHeight="true" outlineLevel="0" collapsed="false">
      <c r="A119" s="1" t="s">
        <v>430</v>
      </c>
    </row>
    <row r="120" customFormat="false" ht="15" hidden="false" customHeight="true" outlineLevel="0" collapsed="false">
      <c r="A120" s="1" t="s">
        <v>431</v>
      </c>
    </row>
    <row r="121" customFormat="false" ht="15" hidden="false" customHeight="true" outlineLevel="0" collapsed="false">
      <c r="A121" s="1" t="s">
        <v>432</v>
      </c>
    </row>
    <row r="122" customFormat="false" ht="15" hidden="false" customHeight="true" outlineLevel="0" collapsed="false">
      <c r="A122" s="1" t="s">
        <v>433</v>
      </c>
    </row>
    <row r="123" customFormat="false" ht="15" hidden="false" customHeight="true" outlineLevel="0" collapsed="false">
      <c r="A123" s="1" t="s">
        <v>434</v>
      </c>
    </row>
    <row r="124" customFormat="false" ht="15" hidden="false" customHeight="true" outlineLevel="0" collapsed="false">
      <c r="A124" s="1" t="s">
        <v>435</v>
      </c>
    </row>
    <row r="125" customFormat="false" ht="15" hidden="false" customHeight="true" outlineLevel="0" collapsed="false">
      <c r="A125" s="1" t="s">
        <v>436</v>
      </c>
    </row>
    <row r="126" customFormat="false" ht="15" hidden="false" customHeight="true" outlineLevel="0" collapsed="false">
      <c r="A126" s="1" t="s">
        <v>437</v>
      </c>
    </row>
    <row r="127" customFormat="false" ht="15" hidden="false" customHeight="true" outlineLevel="0" collapsed="false">
      <c r="A127" s="1" t="s">
        <v>438</v>
      </c>
    </row>
    <row r="128" customFormat="false" ht="15" hidden="false" customHeight="true" outlineLevel="0" collapsed="false">
      <c r="A128" s="1" t="s">
        <v>439</v>
      </c>
    </row>
    <row r="129" customFormat="false" ht="15" hidden="false" customHeight="true" outlineLevel="0" collapsed="false">
      <c r="A129" s="1" t="s">
        <v>340</v>
      </c>
    </row>
    <row r="130" customFormat="false" ht="15" hidden="false" customHeight="true" outlineLevel="0" collapsed="false">
      <c r="A130" s="1" t="s">
        <v>440</v>
      </c>
    </row>
    <row r="131" customFormat="false" ht="15" hidden="false" customHeight="true" outlineLevel="0" collapsed="false">
      <c r="A131" s="1" t="s">
        <v>441</v>
      </c>
    </row>
    <row r="132" customFormat="false" ht="15" hidden="false" customHeight="true" outlineLevel="0" collapsed="false">
      <c r="A132" s="1" t="s">
        <v>442</v>
      </c>
    </row>
    <row r="133" customFormat="false" ht="15" hidden="false" customHeight="true" outlineLevel="0" collapsed="false">
      <c r="A133" s="1" t="s">
        <v>443</v>
      </c>
    </row>
    <row r="134" customFormat="false" ht="15" hidden="false" customHeight="true" outlineLevel="0" collapsed="false">
      <c r="A134" s="1" t="s">
        <v>444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2026-10-25T12:39:56Z</dcterms:created>
  <dc:creator>openpyxl</dc:creator>
  <dc:description/>
  <dc:language>en-US</dc:language>
  <cp:lastModifiedBy/>
  <dcterms:modified xsi:type="dcterms:W3CDTF">2026-10-28T12:52:31Z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